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AWEB\TRANSPARENCIA\Transparencia - ISA - Abril 2020\ARTICULO 10\10.2 ESTRUCTURA PRESUPUESTARIA\"/>
    </mc:Choice>
  </mc:AlternateContent>
  <workbookProtection workbookAlgorithmName="SHA-512" workbookHashValue="8Di9HvK84eqoxE/DiCjD7eCrAHrMih4+dqooC6oDOtMISMprYizHdlWA78AOfnYXA5xPbjikTVanB04IvHUsPg==" workbookSaltValue="sQ9b7cGsRyTB1hTjvkKcZA==" workbookSpinCount="100000" lockStructure="1"/>
  <bookViews>
    <workbookView xWindow="0" yWindow="0" windowWidth="20490" windowHeight="9915" tabRatio="577" firstSheet="3" activeTab="6"/>
  </bookViews>
  <sheets>
    <sheet name="Cuadro No. 1 y 2" sheetId="1" r:id="rId1"/>
    <sheet name="Anexo y Gráfico No.1" sheetId="2" r:id="rId2"/>
    <sheet name="Gráficos_2_3 y 4" sheetId="6" r:id="rId3"/>
    <sheet name="Funcionamiento_Anexo No.3 " sheetId="16" r:id="rId4"/>
    <sheet name="Inversiones" sheetId="3" r:id="rId5"/>
    <sheet name="Inversiones_Anexo No.4 " sheetId="17" r:id="rId6"/>
    <sheet name="Ingresos Anexo N.3" sheetId="19" r:id="rId7"/>
  </sheets>
  <definedNames>
    <definedName name="_xlnm.Print_Area" localSheetId="3">'Funcionamiento_Anexo No.3 '!#REF!</definedName>
    <definedName name="_xlnm.Print_Area" localSheetId="5">'Inversiones_Anexo No.4 '!$A$1:$G$12</definedName>
    <definedName name="_xlnm.Print_Titles" localSheetId="3">'Funcionamiento_Anexo No.3 '!#REF!</definedName>
    <definedName name="_xlnm.Print_Titles" localSheetId="2">'Gráficos_2_3 y 4'!$5:$6</definedName>
    <definedName name="_xlnm.Print_Titles" localSheetId="5">'Inversiones_Anexo No.4 '!$5:$6</definedName>
  </definedNames>
  <calcPr calcId="152511"/>
</workbook>
</file>

<file path=xl/calcChain.xml><?xml version="1.0" encoding="utf-8"?>
<calcChain xmlns="http://schemas.openxmlformats.org/spreadsheetml/2006/main">
  <c r="D93" i="16" l="1"/>
  <c r="C93" i="16"/>
  <c r="B93" i="16"/>
  <c r="D89" i="16"/>
  <c r="C89" i="16"/>
  <c r="B89" i="16"/>
  <c r="G8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F54" i="16"/>
  <c r="D54" i="16"/>
  <c r="C54" i="16"/>
  <c r="B54" i="16"/>
  <c r="G88" i="16"/>
  <c r="H88" i="16"/>
  <c r="E87" i="16"/>
  <c r="G87" i="16"/>
  <c r="H87" i="16"/>
  <c r="F22" i="16" l="1"/>
  <c r="D22" i="16"/>
  <c r="D9" i="16"/>
  <c r="C22" i="16"/>
  <c r="G22" i="16" s="1"/>
  <c r="B22" i="16"/>
  <c r="E50" i="16"/>
  <c r="E51" i="16"/>
  <c r="E52" i="16"/>
  <c r="E8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1" i="16"/>
  <c r="E42" i="16"/>
  <c r="E43" i="16"/>
  <c r="E44" i="16"/>
  <c r="E45" i="16"/>
  <c r="E46" i="16"/>
  <c r="E53" i="16"/>
  <c r="F9" i="16"/>
  <c r="C9" i="16"/>
  <c r="G9" i="16" s="1"/>
  <c r="B9" i="16"/>
  <c r="H21" i="16"/>
  <c r="H20" i="16"/>
  <c r="H19" i="16"/>
  <c r="H22" i="16" l="1"/>
  <c r="E9" i="16"/>
  <c r="E22" i="16"/>
  <c r="H7" i="17" l="1"/>
  <c r="H10" i="17"/>
  <c r="H8" i="17"/>
  <c r="H11" i="17"/>
  <c r="G8" i="17"/>
  <c r="G10" i="17"/>
  <c r="G11" i="17"/>
  <c r="F7" i="17"/>
  <c r="D7" i="17"/>
  <c r="C7" i="17"/>
  <c r="C11" i="17"/>
  <c r="D2" i="3"/>
  <c r="F6" i="6"/>
  <c r="B13" i="19" l="1"/>
  <c r="H97" i="16" l="1"/>
  <c r="G97" i="16"/>
  <c r="E97" i="16"/>
  <c r="H96" i="16"/>
  <c r="G96" i="16"/>
  <c r="H95" i="16"/>
  <c r="G95" i="16"/>
  <c r="E95" i="16"/>
  <c r="H94" i="16"/>
  <c r="G94" i="16"/>
  <c r="H93" i="16"/>
  <c r="G93" i="16"/>
  <c r="E93" i="16"/>
  <c r="H92" i="16"/>
  <c r="G92" i="16"/>
  <c r="E92" i="16"/>
  <c r="H91" i="16"/>
  <c r="G91" i="16"/>
  <c r="E91" i="16"/>
  <c r="H90" i="16"/>
  <c r="G90" i="16"/>
  <c r="E90" i="16"/>
  <c r="H89" i="16"/>
  <c r="G89" i="16"/>
  <c r="E89" i="16"/>
  <c r="H86" i="16"/>
  <c r="G86" i="16"/>
  <c r="E86" i="16"/>
  <c r="H85" i="16"/>
  <c r="G85" i="16"/>
  <c r="E85" i="16"/>
  <c r="H84" i="16"/>
  <c r="G84" i="16"/>
  <c r="E84" i="16"/>
  <c r="H83" i="16"/>
  <c r="G83" i="16"/>
  <c r="E83" i="16"/>
  <c r="H82" i="16"/>
  <c r="G82" i="16"/>
  <c r="H81" i="16"/>
  <c r="G81" i="16"/>
  <c r="E81" i="16"/>
  <c r="H80" i="16"/>
  <c r="G80" i="16"/>
  <c r="E80" i="16"/>
  <c r="H79" i="16"/>
  <c r="G79" i="16"/>
  <c r="E79" i="16"/>
  <c r="H78" i="16"/>
  <c r="G78" i="16"/>
  <c r="E78" i="16"/>
  <c r="H77" i="16"/>
  <c r="G77" i="16"/>
  <c r="E77" i="16"/>
  <c r="H76" i="16"/>
  <c r="G76" i="16"/>
  <c r="E76" i="16"/>
  <c r="H75" i="16"/>
  <c r="G75" i="16"/>
  <c r="E75" i="16"/>
  <c r="H74" i="16"/>
  <c r="G74" i="16"/>
  <c r="H73" i="16"/>
  <c r="G73" i="16"/>
  <c r="H72" i="16"/>
  <c r="G72" i="16"/>
  <c r="H71" i="16"/>
  <c r="G71" i="16"/>
  <c r="H70" i="16"/>
  <c r="G70" i="16"/>
  <c r="E70" i="16"/>
  <c r="H69" i="16"/>
  <c r="G69" i="16"/>
  <c r="H68" i="16"/>
  <c r="G68" i="16"/>
  <c r="H67" i="16"/>
  <c r="G67" i="16"/>
  <c r="H66" i="16"/>
  <c r="G66" i="16"/>
  <c r="E66" i="16"/>
  <c r="H65" i="16"/>
  <c r="G65" i="16"/>
  <c r="E65" i="16"/>
  <c r="H64" i="16"/>
  <c r="G64" i="16"/>
  <c r="E64" i="16"/>
  <c r="H63" i="16"/>
  <c r="G63" i="16"/>
  <c r="E63" i="16"/>
  <c r="H62" i="16"/>
  <c r="G62" i="16"/>
  <c r="E62" i="16"/>
  <c r="H61" i="16"/>
  <c r="G61" i="16"/>
  <c r="E61" i="16"/>
  <c r="H60" i="16"/>
  <c r="G60" i="16"/>
  <c r="E60" i="16"/>
  <c r="H59" i="16"/>
  <c r="G59" i="16"/>
  <c r="E59" i="16"/>
  <c r="H58" i="16"/>
  <c r="G58" i="16"/>
  <c r="H57" i="16"/>
  <c r="G57" i="16"/>
  <c r="E57" i="16"/>
  <c r="H56" i="16"/>
  <c r="G56" i="16"/>
  <c r="E56" i="16"/>
  <c r="H55" i="16"/>
  <c r="G55" i="16"/>
  <c r="E55" i="16"/>
  <c r="G54" i="16"/>
  <c r="E54" i="16"/>
  <c r="H54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G7" i="16"/>
  <c r="E7" i="16"/>
  <c r="E8" i="17" l="1"/>
  <c r="E9" i="17"/>
  <c r="E10" i="17"/>
  <c r="G7" i="17"/>
  <c r="C8" i="17"/>
  <c r="B8" i="17"/>
  <c r="B7" i="17"/>
  <c r="E7" i="17" l="1"/>
  <c r="G9" i="2"/>
  <c r="B6" i="1"/>
  <c r="E6" i="1" l="1"/>
  <c r="G10" i="2" l="1"/>
  <c r="E10" i="2" l="1"/>
  <c r="B8" i="2" l="1"/>
  <c r="C8" i="2"/>
  <c r="D8" i="2" l="1"/>
  <c r="E8" i="2" s="1"/>
  <c r="F8" i="2" l="1"/>
  <c r="E9" i="2" l="1"/>
  <c r="G8" i="2" l="1"/>
</calcChain>
</file>

<file path=xl/sharedStrings.xml><?xml version="1.0" encoding="utf-8"?>
<sst xmlns="http://schemas.openxmlformats.org/spreadsheetml/2006/main" count="198" uniqueCount="154">
  <si>
    <t>Cuadro No. 1</t>
  </si>
  <si>
    <t>Presupuesto Ley Modificado, según tipo de Presupuesto</t>
  </si>
  <si>
    <t>(En millones de balboas)</t>
  </si>
  <si>
    <t>Tipo de Presupuesto</t>
  </si>
  <si>
    <t>Monto</t>
  </si>
  <si>
    <t>Total</t>
  </si>
  <si>
    <t xml:space="preserve">Funcionamiento </t>
  </si>
  <si>
    <t>Inversión</t>
  </si>
  <si>
    <t>Cuadro No. 2</t>
  </si>
  <si>
    <t>Presupuesto asignado, según tipo de Presupuesto</t>
  </si>
  <si>
    <t>DEPARTAMENTO DE PRESUPUESTO</t>
  </si>
  <si>
    <t>Presupuesto Ley Modificado</t>
  </si>
  <si>
    <t>Presupuesto Asignado a la Fecha</t>
  </si>
  <si>
    <t>Presupuesto Ejecutado a la Fecha</t>
  </si>
  <si>
    <t>% de Ejecución</t>
  </si>
  <si>
    <t>Pagado</t>
  </si>
  <si>
    <t>Saldo de lo Asignado</t>
  </si>
  <si>
    <t>Funcionamiento</t>
  </si>
  <si>
    <t>Inversiones</t>
  </si>
  <si>
    <t>TOTAL</t>
  </si>
  <si>
    <t>4=(3/2*100)</t>
  </si>
  <si>
    <t>6=(2-3)</t>
  </si>
  <si>
    <t>Asignado</t>
  </si>
  <si>
    <t>Ejecutado</t>
  </si>
  <si>
    <t>(EN BALBOAS)</t>
  </si>
  <si>
    <t>4=(3/2)*100</t>
  </si>
  <si>
    <t>SERVICIOS PERSONALES</t>
  </si>
  <si>
    <t>SERVICIOS NO PERSONALES</t>
  </si>
  <si>
    <t>MATERIALES Y SUMINISTROS</t>
  </si>
  <si>
    <t>TRANSFERENCIAS CORRIENTES</t>
  </si>
  <si>
    <t>Saldo a la fecha</t>
  </si>
  <si>
    <t>Saldo a la Fecha</t>
  </si>
  <si>
    <t>Se toma el valor de la ejecución</t>
  </si>
  <si>
    <t>Presupuesto modificado</t>
  </si>
  <si>
    <t>INSTITUTO DE SEGURO AGROPECUARIO</t>
  </si>
  <si>
    <r>
      <t xml:space="preserve">Fuente:  Reporte de la Contraloría General </t>
    </r>
    <r>
      <rPr>
        <sz val="12"/>
        <color rgb="FFFF0000"/>
        <rFont val="Calibri"/>
        <family val="2"/>
        <scheme val="minor"/>
      </rPr>
      <t xml:space="preserve"> </t>
    </r>
  </si>
  <si>
    <t>Transferencias - Gob. Central</t>
  </si>
  <si>
    <t>TRANSFERENCIA DEL FECI</t>
  </si>
  <si>
    <t xml:space="preserve">    </t>
  </si>
  <si>
    <t>|</t>
  </si>
  <si>
    <t>Depósitos - PRIMAS</t>
  </si>
  <si>
    <t>PRESUPUESTO MODIFICADO</t>
  </si>
  <si>
    <t>ASIGNADO MODIFICADO</t>
  </si>
  <si>
    <t>EJECUCION PRESUPUESTARIA</t>
  </si>
  <si>
    <t>PAGADO</t>
  </si>
  <si>
    <t>SALDO DEL ASIGNADO MODIFICADO</t>
  </si>
  <si>
    <t>SALDO TOTAL</t>
  </si>
  <si>
    <t>DETALLE</t>
  </si>
  <si>
    <t>0  FUNCIONAMIENTO</t>
  </si>
  <si>
    <t>0  SERVICIOS PERSONALES</t>
  </si>
  <si>
    <t>001  PERSONAL FIJO</t>
  </si>
  <si>
    <t>002  PERSONAL TRANSITORIO</t>
  </si>
  <si>
    <t>020  DIETAS</t>
  </si>
  <si>
    <t>030  GASTOS DE REPRESENTACIÓN FIJOS</t>
  </si>
  <si>
    <t>050  XIII MES</t>
  </si>
  <si>
    <t>071  CUOTA PATRONAL DE SEGURO SOCIAL</t>
  </si>
  <si>
    <t>072  CUOTA PATRONAL DE SEGURO EDUCATIVO</t>
  </si>
  <si>
    <t>073  CUOTA PATRONAL DE RIESGO PROFESIONAL</t>
  </si>
  <si>
    <t>074  CUOTA PATRONAL PARA EL FONDO COMPLEMENTARIO</t>
  </si>
  <si>
    <t>1  SERVICIOS NO PERSONALES</t>
  </si>
  <si>
    <t>101  DE EDIFICIOS Y LOCALES</t>
  </si>
  <si>
    <t>105  DE EQUIPO DE TRANSPORTE</t>
  </si>
  <si>
    <t>109  OTROS ALQUILERES</t>
  </si>
  <si>
    <t>111  AGUA</t>
  </si>
  <si>
    <t>112  ASEO</t>
  </si>
  <si>
    <t>113  CORREO</t>
  </si>
  <si>
    <t>114  ENERGÍA ELÉCTRICA</t>
  </si>
  <si>
    <t>115  TELECOMUNICACIONES</t>
  </si>
  <si>
    <t>116  SERVICIO DE TRANSMISIÓN DE DATOS</t>
  </si>
  <si>
    <t>120  IMPRESIÓN, ENCUADERNACIÓN Y OTROS</t>
  </si>
  <si>
    <t>131  ANUNCIOS Y AVISOS</t>
  </si>
  <si>
    <t>132  PROMOCIÓN Y PUBLICIDAD</t>
  </si>
  <si>
    <t>141  VIÁTICOS DENTRO DEL PAÍS</t>
  </si>
  <si>
    <t>142  VIÁTICOS EN EL EXTERIOR</t>
  </si>
  <si>
    <t>143  VIÁTICOS A OTRAS PERSONAS</t>
  </si>
  <si>
    <t>151  TRANSPORTE DENTRO DEL PAÍS</t>
  </si>
  <si>
    <t>152  TRANSPORTE DE O PARA EL EXTERIOR</t>
  </si>
  <si>
    <t>153  TRANSPORTE DE OTRAS PERSONAS</t>
  </si>
  <si>
    <t>162  COMISIONES Y GASTOS BANCARIOS</t>
  </si>
  <si>
    <t>164  GASTOS DE SEGUROS</t>
  </si>
  <si>
    <t>165  SERVICIOS COMERCIALES</t>
  </si>
  <si>
    <t>169  OTROS SERVICIOS COMERCIALES Y FINANCIEROS</t>
  </si>
  <si>
    <t>171  CONSULTORÍAS</t>
  </si>
  <si>
    <t>182  MANT. Y REP. DE MAQUINARIAS Y OTROS EQ.</t>
  </si>
  <si>
    <t>185  MANT. Y REP. DE EQUIPO DE COMPUTACIÓN</t>
  </si>
  <si>
    <t>189  OTROS MANTENIMIENTOS Y REPARACIONES</t>
  </si>
  <si>
    <t>2  MATERIALES Y SUMINISTROS</t>
  </si>
  <si>
    <t>201  ALIMENTOS PARA CONSUMO HUMANO</t>
  </si>
  <si>
    <t>203  BEBIDAS</t>
  </si>
  <si>
    <t>211  ACABADO TEXTIL</t>
  </si>
  <si>
    <t>212  CALZADO</t>
  </si>
  <si>
    <t>214  PRENDAS DE VESTIR</t>
  </si>
  <si>
    <t>221  DIÉSEL</t>
  </si>
  <si>
    <t>222  GAS</t>
  </si>
  <si>
    <t>223  GASOLINA</t>
  </si>
  <si>
    <t>224  LUBRICANTES</t>
  </si>
  <si>
    <t>231  IMPRESOS</t>
  </si>
  <si>
    <t>232  PAPELERÍA</t>
  </si>
  <si>
    <t>239  OTROS PRODUCTOS DE PAPEL Y CARTÓN</t>
  </si>
  <si>
    <t>242  INSECTICIDAS, FUMIGANTES Y OTROS</t>
  </si>
  <si>
    <t>243  PINTURAS, COLORANTES Y TINTES</t>
  </si>
  <si>
    <t>244  PRODUCTOS MEDICINALES Y FARMACÉUTICOS</t>
  </si>
  <si>
    <t>249  OTROS PRODUCTOS QUÍMICOS</t>
  </si>
  <si>
    <t>255  MATERIAL ELÉCTRICO</t>
  </si>
  <si>
    <t>256  MATERIAL METÁLICO</t>
  </si>
  <si>
    <t>257  PIEDRA Y ARENA</t>
  </si>
  <si>
    <t>259  OTROS MATERIALES DE CONSTRUCCIÓN</t>
  </si>
  <si>
    <t>261  ARTÍCULOS O PRODUCTOS PARA EVENTOS OFICIALES</t>
  </si>
  <si>
    <t>262  HERRAMIENTAS E INSTRUMENTOS</t>
  </si>
  <si>
    <t>263  MATERIAL Y ARTÍCULOS DE SEGURIDAD PÚBLICA E INSTIT</t>
  </si>
  <si>
    <t>265  MATERIALES Y SUMINISTROS DE COMPUTACIÓN</t>
  </si>
  <si>
    <t>269  OTROS PRODUCTOS VARIOS</t>
  </si>
  <si>
    <t>271  ÚTILES DE COCINA Y COMEDOR</t>
  </si>
  <si>
    <t>272  ÚTILES DEPORTIVOS Y RECREATIVOS</t>
  </si>
  <si>
    <t>273  ÚTILES DE ASEO Y LIMPIEZA</t>
  </si>
  <si>
    <t>275  ÚTILES Y MATERIALES DE OFICINA</t>
  </si>
  <si>
    <t>279  OTROS ÚTILES Y MATERIALES</t>
  </si>
  <si>
    <t>280  REPUESTOS</t>
  </si>
  <si>
    <t>6  TRANSFERENCIAS CORRIENTES</t>
  </si>
  <si>
    <t>623  BECAS DE POST-GRADOS, MAESTRÍAS Y DOCTORADOS</t>
  </si>
  <si>
    <t>624  CAPACITACIÓN Y ESTUDIOS</t>
  </si>
  <si>
    <t>629  OTRAS BECAS</t>
  </si>
  <si>
    <t>635  EMPRESAS PRODUCTORAS Y COMERCIALES</t>
  </si>
  <si>
    <t xml:space="preserve">GOBIERNO DE LA REPUBLICA DE PANAMA </t>
  </si>
  <si>
    <t>DIRECCION NACIONAL DE CONTABILIDAD</t>
  </si>
  <si>
    <t>EJECUCION PRESUPUESTARIA DE GASTOS Y PAGOS SEGÚN OBJETO</t>
  </si>
  <si>
    <t>OBJETO DE GASTO</t>
  </si>
  <si>
    <t>1  INVERSIÓN</t>
  </si>
  <si>
    <t>5  CONSTRUCCIONES POR CONTRATO</t>
  </si>
  <si>
    <t>511  EDIFICIOS DE ADMINISTRACIÓN</t>
  </si>
  <si>
    <t>Desembolsos - Mida- OD.</t>
  </si>
  <si>
    <t>OTROS INGRESOS</t>
  </si>
  <si>
    <t>MAQUINARIA, EQUIPO Y SEMOVIENTE</t>
  </si>
  <si>
    <t>191 ALQUILERES</t>
  </si>
  <si>
    <t>192 SERVICIOS BASICOS</t>
  </si>
  <si>
    <t>197 SERVICIOS COMERCIALES Y FINANCIEROS</t>
  </si>
  <si>
    <t>254 MATERIAL DE FONTANERIA</t>
  </si>
  <si>
    <t>3  MAQUINARIAS, EQUIPO Y SEMOVIENTE</t>
  </si>
  <si>
    <t>Preparado por: Daphne Carrión</t>
  </si>
  <si>
    <t>EJECUCIÓN PRESUPUESTARIA  AL 30 DE ABRIL DE 2020</t>
  </si>
  <si>
    <t>EJECUCIÓN DE INVERSIÓN AL 30 DE ABRIL DE 2020</t>
  </si>
  <si>
    <t>INGRESOS AL 30 DE ABRIL DE 2020</t>
  </si>
  <si>
    <t>ABRIL</t>
  </si>
  <si>
    <t>091 SUELDOS</t>
  </si>
  <si>
    <t xml:space="preserve">096 XII MES   </t>
  </si>
  <si>
    <t>099 CONTRIBUCIONES A KA SEGURIDAD SOCIAL</t>
  </si>
  <si>
    <t>194 INFORMACION Y PUBLICIDAD</t>
  </si>
  <si>
    <t>195 VIATICOS</t>
  </si>
  <si>
    <t xml:space="preserve">  ABRIL  2020        </t>
  </si>
  <si>
    <t>291 ALIMENTO Y BEBIDAS</t>
  </si>
  <si>
    <t>299 REPUESTOS</t>
  </si>
  <si>
    <t>396 MOBILIARIO DE OFICINA</t>
  </si>
  <si>
    <t>391 MAQUINARIA Y EQUIPO DE PRODUCCION</t>
  </si>
  <si>
    <t>399 EQUIPO DE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</si>
</sst>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1" xfId="1" applyNumberFormat="1" applyFont="1" applyBorder="1"/>
    <xf numFmtId="0" fontId="0" fillId="0" borderId="12" xfId="0" applyBorder="1" applyAlignment="1">
      <alignment horizontal="center"/>
    </xf>
    <xf numFmtId="165" fontId="0" fillId="0" borderId="12" xfId="1" applyNumberFormat="1" applyFont="1" applyBorder="1"/>
    <xf numFmtId="9" fontId="0" fillId="0" borderId="11" xfId="2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5" fontId="9" fillId="0" borderId="10" xfId="1" applyNumberFormat="1" applyFont="1" applyBorder="1" applyAlignment="1">
      <alignment vertical="center"/>
    </xf>
    <xf numFmtId="9" fontId="9" fillId="0" borderId="10" xfId="2" applyFont="1" applyBorder="1" applyAlignment="1">
      <alignment horizontal="center" vertical="center"/>
    </xf>
    <xf numFmtId="0" fontId="2" fillId="2" borderId="14" xfId="0" applyFont="1" applyFill="1" applyBorder="1" applyProtection="1">
      <protection locked="0"/>
    </xf>
    <xf numFmtId="165" fontId="2" fillId="2" borderId="14" xfId="1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165" fontId="2" fillId="2" borderId="13" xfId="1" applyNumberFormat="1" applyFont="1" applyFill="1" applyBorder="1" applyProtection="1">
      <protection locked="0"/>
    </xf>
    <xf numFmtId="165" fontId="0" fillId="0" borderId="0" xfId="0" applyNumberFormat="1"/>
    <xf numFmtId="165" fontId="0" fillId="0" borderId="0" xfId="1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7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4" xfId="0" applyNumberFormat="1" applyFont="1" applyBorder="1" applyAlignment="1">
      <alignment vertical="center"/>
    </xf>
    <xf numFmtId="10" fontId="0" fillId="0" borderId="0" xfId="2" applyNumberFormat="1" applyFont="1"/>
    <xf numFmtId="9" fontId="0" fillId="0" borderId="12" xfId="2" applyNumberFormat="1" applyFont="1" applyBorder="1" applyAlignment="1">
      <alignment horizontal="center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164" fontId="9" fillId="0" borderId="10" xfId="1" applyNumberFormat="1" applyFont="1" applyBorder="1" applyAlignment="1">
      <alignment vertical="center"/>
    </xf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14" fillId="0" borderId="0" xfId="0" applyFont="1" applyAlignment="1">
      <alignment horizontal="right"/>
    </xf>
    <xf numFmtId="4" fontId="7" fillId="0" borderId="0" xfId="0" applyNumberFormat="1" applyFont="1" applyAlignment="1">
      <alignment vertical="center"/>
    </xf>
    <xf numFmtId="4" fontId="0" fillId="0" borderId="0" xfId="0" applyNumberFormat="1" applyAlignment="1">
      <alignment horizontal="center"/>
    </xf>
    <xf numFmtId="4" fontId="2" fillId="3" borderId="14" xfId="0" applyNumberFormat="1" applyFont="1" applyFill="1" applyBorder="1" applyAlignment="1">
      <alignment horizontal="center" wrapText="1"/>
    </xf>
    <xf numFmtId="9" fontId="2" fillId="3" borderId="15" xfId="2" applyFont="1" applyFill="1" applyBorder="1" applyAlignment="1" applyProtection="1">
      <alignment horizontal="center" vertical="center" wrapText="1"/>
      <protection locked="0"/>
    </xf>
    <xf numFmtId="4" fontId="2" fillId="3" borderId="14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0" fillId="5" borderId="13" xfId="0" applyFill="1" applyBorder="1"/>
    <xf numFmtId="4" fontId="0" fillId="5" borderId="13" xfId="0" applyNumberFormat="1" applyFill="1" applyBorder="1"/>
    <xf numFmtId="4" fontId="0" fillId="0" borderId="13" xfId="0" applyNumberFormat="1" applyFill="1" applyBorder="1"/>
    <xf numFmtId="2" fontId="0" fillId="0" borderId="13" xfId="2" applyNumberFormat="1" applyFont="1" applyFill="1" applyBorder="1"/>
    <xf numFmtId="0" fontId="0" fillId="0" borderId="13" xfId="0" applyBorder="1"/>
    <xf numFmtId="4" fontId="0" fillId="0" borderId="13" xfId="0" applyNumberFormat="1" applyBorder="1"/>
    <xf numFmtId="4" fontId="6" fillId="0" borderId="0" xfId="0" applyNumberFormat="1" applyFont="1" applyAlignment="1">
      <alignment vertical="center"/>
    </xf>
    <xf numFmtId="2" fontId="0" fillId="5" borderId="13" xfId="2" applyNumberFormat="1" applyFont="1" applyFill="1" applyBorder="1"/>
    <xf numFmtId="4" fontId="0" fillId="0" borderId="0" xfId="0" applyNumberFormat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4" fontId="13" fillId="0" borderId="4" xfId="0" applyNumberFormat="1" applyFont="1" applyBorder="1" applyAlignment="1">
      <alignment vertical="center"/>
    </xf>
    <xf numFmtId="2" fontId="0" fillId="5" borderId="13" xfId="2" applyNumberFormat="1" applyFont="1" applyFill="1" applyBorder="1" applyAlignment="1">
      <alignment horizontal="right"/>
    </xf>
    <xf numFmtId="0" fontId="0" fillId="6" borderId="13" xfId="0" applyFill="1" applyBorder="1"/>
    <xf numFmtId="4" fontId="0" fillId="6" borderId="13" xfId="0" applyNumberFormat="1" applyFill="1" applyBorder="1"/>
    <xf numFmtId="2" fontId="0" fillId="6" borderId="13" xfId="2" applyNumberFormat="1" applyFont="1" applyFill="1" applyBorder="1" applyAlignment="1">
      <alignment horizontal="right"/>
    </xf>
    <xf numFmtId="2" fontId="0" fillId="0" borderId="13" xfId="2" applyNumberFormat="1" applyFont="1" applyFill="1" applyBorder="1" applyAlignment="1">
      <alignment horizontal="right"/>
    </xf>
    <xf numFmtId="167" fontId="0" fillId="5" borderId="13" xfId="2" applyNumberFormat="1" applyFont="1" applyFill="1" applyBorder="1" applyAlignment="1">
      <alignment horizontal="center"/>
    </xf>
    <xf numFmtId="167" fontId="0" fillId="7" borderId="13" xfId="2" applyNumberFormat="1" applyFont="1" applyFill="1" applyBorder="1" applyAlignment="1">
      <alignment horizontal="center"/>
    </xf>
    <xf numFmtId="2" fontId="0" fillId="5" borderId="13" xfId="2" applyNumberFormat="1" applyFont="1" applyFill="1" applyBorder="1" applyAlignment="1">
      <alignment horizontal="center"/>
    </xf>
    <xf numFmtId="2" fontId="0" fillId="0" borderId="13" xfId="2" applyNumberFormat="1" applyFont="1" applyFill="1" applyBorder="1" applyAlignment="1">
      <alignment horizontal="center"/>
    </xf>
    <xf numFmtId="49" fontId="0" fillId="0" borderId="13" xfId="0" applyNumberForma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4" fillId="0" borderId="13" xfId="0" applyFont="1" applyFill="1" applyBorder="1"/>
    <xf numFmtId="43" fontId="4" fillId="0" borderId="14" xfId="10" applyFont="1" applyFill="1" applyBorder="1" applyAlignment="1"/>
    <xf numFmtId="43" fontId="4" fillId="0" borderId="13" xfId="10" applyFont="1" applyBorder="1"/>
    <xf numFmtId="0" fontId="4" fillId="0" borderId="18" xfId="0" applyFont="1" applyFill="1" applyBorder="1"/>
    <xf numFmtId="43" fontId="4" fillId="0" borderId="13" xfId="10" applyFont="1" applyFill="1" applyBorder="1" applyAlignment="1"/>
    <xf numFmtId="0" fontId="4" fillId="0" borderId="13" xfId="0" applyFont="1" applyFill="1" applyBorder="1" applyAlignment="1">
      <alignment horizontal="right"/>
    </xf>
    <xf numFmtId="4" fontId="4" fillId="0" borderId="17" xfId="0" applyNumberFormat="1" applyFont="1" applyFill="1" applyBorder="1"/>
  </cellXfs>
  <cellStyles count="11">
    <cellStyle name="Hipervínculo 2" xfId="5"/>
    <cellStyle name="Millares" xfId="1" builtinId="3"/>
    <cellStyle name="Millares 2" xfId="6"/>
    <cellStyle name="Millares 3" xfId="7"/>
    <cellStyle name="Millares 4" xfId="10"/>
    <cellStyle name="Normal" xfId="0" builtinId="0"/>
    <cellStyle name="Normal 2" xfId="3"/>
    <cellStyle name="Normal 3" xfId="8"/>
    <cellStyle name="Porcentaje" xfId="2" builtinId="5"/>
    <cellStyle name="Porcentaje 2" xfId="9"/>
    <cellStyle name="Porcentual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A" sz="1400"/>
              <a:t>Gráfico No. 1</a:t>
            </a:r>
          </a:p>
          <a:p>
            <a:pPr>
              <a:defRPr sz="1400"/>
            </a:pPr>
            <a:r>
              <a:rPr lang="es-PA" sz="1400"/>
              <a:t>Ejecución Presupuestaria del Instituto de Seguro Agropecuario al 30 </a:t>
            </a:r>
            <a:r>
              <a:rPr lang="es-PA" sz="1400" baseline="0"/>
              <a:t>de Abril </a:t>
            </a:r>
            <a:r>
              <a:rPr lang="es-PA" sz="1400"/>
              <a:t>de 2020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63366670511827"/>
          <c:y val="0.14303055121974867"/>
          <c:w val="0.78653915135608043"/>
          <c:h val="0.72112459900845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'Anexo y Gráfico No.1'!$I$6</c:f>
              <c:strCache>
                <c:ptCount val="1"/>
                <c:pt idx="0">
                  <c:v>Asignado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2558139534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No.1'!$I$7</c:f>
              <c:numCache>
                <c:formatCode>_(* #,##0_);_(* \(#,##0\);_(* "-"??_);_(@_)</c:formatCode>
                <c:ptCount val="1"/>
                <c:pt idx="0">
                  <c:v>1573955</c:v>
                </c:pt>
              </c:numCache>
            </c:numRef>
          </c:val>
        </c:ser>
        <c:ser>
          <c:idx val="1"/>
          <c:order val="1"/>
          <c:tx>
            <c:strRef>
              <c:f>'Anexo y Gráfico No.1'!$J$6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1937984496124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No.1'!$J$7</c:f>
              <c:numCache>
                <c:formatCode>_(* #,##0_);_(* \(#,##0\);_(* "-"??_);_(@_)</c:formatCode>
                <c:ptCount val="1"/>
                <c:pt idx="0">
                  <c:v>588314.76</c:v>
                </c:pt>
              </c:numCache>
            </c:numRef>
          </c:val>
        </c:ser>
        <c:ser>
          <c:idx val="2"/>
          <c:order val="2"/>
          <c:tx>
            <c:strRef>
              <c:f>'Anexo y Gráfico No.1'!$K$6</c:f>
              <c:strCache>
                <c:ptCount val="1"/>
                <c:pt idx="0">
                  <c:v>Pagado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2558139534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No.1'!$K$7</c:f>
              <c:numCache>
                <c:formatCode>_(* #,##0_);_(* \(#,##0\);_(* "-"??_);_(@_)</c:formatCode>
                <c:ptCount val="1"/>
                <c:pt idx="0">
                  <c:v>228432.21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909366880"/>
        <c:axId val="-1909365792"/>
        <c:axId val="0"/>
      </c:bar3DChart>
      <c:catAx>
        <c:axId val="-1909366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-1909365792"/>
        <c:crosses val="autoZero"/>
        <c:auto val="1"/>
        <c:lblAlgn val="ctr"/>
        <c:lblOffset val="100"/>
        <c:noMultiLvlLbl val="0"/>
      </c:catAx>
      <c:valAx>
        <c:axId val="-19093657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-190936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057418642341842"/>
          <c:y val="0.89642781954024819"/>
          <c:w val="0.27048956585346068"/>
          <c:h val="4.5334901630544565E-2"/>
        </c:manualLayout>
      </c:layout>
      <c:overlay val="0"/>
      <c:txPr>
        <a:bodyPr/>
        <a:lstStyle/>
        <a:p>
          <a:pPr>
            <a:defRPr b="1"/>
          </a:pPr>
          <a:endParaRPr lang="es-PA"/>
        </a:p>
      </c:txPr>
    </c:legend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Gráfico No. 2</a:t>
            </a:r>
          </a:p>
          <a:p>
            <a:pPr>
              <a:defRPr/>
            </a:pPr>
            <a:r>
              <a:rPr lang="es-PA"/>
              <a:t>Ejecución del Presupuesto de Funcionamiento</a:t>
            </a:r>
          </a:p>
          <a:p>
            <a:pPr>
              <a:defRPr/>
            </a:pPr>
            <a:r>
              <a:rPr lang="es-PA"/>
              <a:t>al 30 de Abril de 2020</a:t>
            </a:r>
          </a:p>
        </c:rich>
      </c:tx>
      <c:layout>
        <c:manualLayout>
          <c:xMode val="edge"/>
          <c:yMode val="edge"/>
          <c:x val="0.2152658036389519"/>
          <c:y val="1.8374666783065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2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9272886552781431E-2"/>
                  <c:y val="-3.860737257504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512483574244258E-2"/>
                  <c:y val="-3.58497031053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24967148488827E-2"/>
                  <c:y val="-3.309203363575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4529128339903637E-2"/>
                  <c:y val="-3.033436416610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'Gráficos_2_3 y 4'!$C$5:$F$5</c:f>
              <c:strCache>
                <c:ptCount val="4"/>
                <c:pt idx="0">
                  <c:v>Asignado</c:v>
                </c:pt>
                <c:pt idx="1">
                  <c:v>Ejecutado</c:v>
                </c:pt>
                <c:pt idx="2">
                  <c:v>Pagado</c:v>
                </c:pt>
                <c:pt idx="3">
                  <c:v>Saldo a la fecha</c:v>
                </c:pt>
              </c:strCache>
            </c:strRef>
          </c:cat>
          <c:val>
            <c:numRef>
              <c:f>'Gráficos_2_3 y 4'!$C$6:$F$6</c:f>
              <c:numCache>
                <c:formatCode>_(* #,##0_);_(* \(#,##0\);_(* "-"??_);_(@_)</c:formatCode>
                <c:ptCount val="4"/>
                <c:pt idx="0">
                  <c:v>637455</c:v>
                </c:pt>
                <c:pt idx="1">
                  <c:v>547202.1</c:v>
                </c:pt>
                <c:pt idx="2">
                  <c:v>191878.23</c:v>
                </c:pt>
                <c:pt idx="3">
                  <c:v>90252.900000000023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909369056"/>
        <c:axId val="-2063791728"/>
        <c:axId val="0"/>
      </c:bar3DChart>
      <c:catAx>
        <c:axId val="-190936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-2063791728"/>
        <c:crosses val="autoZero"/>
        <c:auto val="1"/>
        <c:lblAlgn val="ctr"/>
        <c:lblOffset val="100"/>
        <c:noMultiLvlLbl val="0"/>
      </c:catAx>
      <c:valAx>
        <c:axId val="-20637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-190936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3</a:t>
            </a:r>
          </a:p>
          <a:p>
            <a:pPr>
              <a:defRPr/>
            </a:pPr>
            <a:r>
              <a:rPr lang="es-PA"/>
              <a:t>Distribución del Presupuesto de Funcionamiento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9"/>
          </c:dPt>
          <c:dPt>
            <c:idx val="1"/>
            <c:bubble3D val="0"/>
            <c:explosion val="3"/>
          </c:dPt>
          <c:dPt>
            <c:idx val="2"/>
            <c:bubble3D val="0"/>
            <c:explosion val="13"/>
          </c:dPt>
          <c:dPt>
            <c:idx val="4"/>
            <c:bubble3D val="0"/>
            <c:explosion val="5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'Gráficos_2_3 y 4'!$C$39:$C$43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MAQUINARIA, EQUIPO Y SEMOVIENTE</c:v>
                </c:pt>
                <c:pt idx="4">
                  <c:v>TRANSFERENCIAS CORRIENTES</c:v>
                </c:pt>
              </c:strCache>
            </c:strRef>
          </c:cat>
          <c:val>
            <c:numRef>
              <c:f>'Gráficos_2_3 y 4'!$D$39:$D$43</c:f>
              <c:numCache>
                <c:formatCode>_(* #,##0_);_(* \(#,##0\);_(* "-"??_);_(@_)</c:formatCode>
                <c:ptCount val="5"/>
                <c:pt idx="0">
                  <c:v>410202</c:v>
                </c:pt>
                <c:pt idx="1">
                  <c:v>140923</c:v>
                </c:pt>
                <c:pt idx="2">
                  <c:v>71870</c:v>
                </c:pt>
                <c:pt idx="3">
                  <c:v>30000</c:v>
                </c:pt>
                <c:pt idx="4">
                  <c:v>-25540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1432741468065137E-2"/>
          <c:y val="0.88692159243726731"/>
          <c:w val="0.94645346901729555"/>
          <c:h val="9.6394363508100267E-2"/>
        </c:manualLayout>
      </c:layout>
      <c:overlay val="0"/>
      <c:txPr>
        <a:bodyPr/>
        <a:lstStyle/>
        <a:p>
          <a:pPr>
            <a:defRPr b="0"/>
          </a:pPr>
          <a:endParaRPr lang="es-PA"/>
        </a:p>
      </c:txPr>
    </c:legend>
    <c:plotVisOnly val="1"/>
    <c:dispBlanksAs val="zero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4</a:t>
            </a:r>
          </a:p>
          <a:p>
            <a:pPr>
              <a:defRPr/>
            </a:pPr>
            <a:r>
              <a:rPr lang="es-PA"/>
              <a:t>Porcentaje de Ejecución por Grupo del Presupuesto de Funcionamiento </a:t>
            </a:r>
          </a:p>
          <a:p>
            <a:pPr>
              <a:defRPr/>
            </a:pPr>
            <a:r>
              <a:rPr lang="es-PA"/>
              <a:t>al</a:t>
            </a:r>
            <a:r>
              <a:rPr lang="es-PA" baseline="0"/>
              <a:t> 30 de Abril </a:t>
            </a:r>
            <a:r>
              <a:rPr lang="es-PA"/>
              <a:t>de 2020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3.8794086909349095E-3"/>
                  <c:y val="2.32965688032165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'Gráficos_2_3 y 4'!$C$78:$C$82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MAQUINARIA, EQUIPO Y SEMOVIENTE</c:v>
                </c:pt>
                <c:pt idx="4">
                  <c:v>TRANSFERENCIAS CORRIENTES</c:v>
                </c:pt>
              </c:strCache>
            </c:strRef>
          </c:cat>
          <c:val>
            <c:numRef>
              <c:f>'Gráficos_2_3 y 4'!$D$78:$D$82</c:f>
              <c:numCache>
                <c:formatCode>_(* #,##0_);_(* \(#,##0\);_(* "-"??_);_(@_)</c:formatCode>
                <c:ptCount val="5"/>
                <c:pt idx="0">
                  <c:v>354217.86</c:v>
                </c:pt>
                <c:pt idx="1">
                  <c:v>185373.67</c:v>
                </c:pt>
                <c:pt idx="2">
                  <c:v>7610.57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5</a:t>
            </a:r>
          </a:p>
          <a:p>
            <a:pPr>
              <a:defRPr/>
            </a:pPr>
            <a:r>
              <a:rPr lang="es-PA"/>
              <a:t>Ejecución del Presupuesto de Inversión al 30de Abril de 2020</a:t>
            </a:r>
          </a:p>
        </c:rich>
      </c:tx>
      <c:layout>
        <c:manualLayout>
          <c:xMode val="edge"/>
          <c:yMode val="edge"/>
          <c:x val="0.16508162014724209"/>
          <c:y val="1.009336120690532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45865162593694"/>
          <c:y val="0.10331707586901455"/>
          <c:w val="0.80347167228195981"/>
          <c:h val="0.843990651163278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7069701280227601E-2"/>
                  <c:y val="-1.6967124304003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173067804646738E-2"/>
                  <c:y val="-1.69671243040033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41,112.66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76434329065981E-2"/>
                  <c:y val="-1.979497835467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759601706970202E-2"/>
                  <c:y val="-5.0901372912008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Inversiones!$A$1:$D$1</c:f>
              <c:strCache>
                <c:ptCount val="4"/>
                <c:pt idx="0">
                  <c:v>Asignado</c:v>
                </c:pt>
                <c:pt idx="1">
                  <c:v>Ejecutado</c:v>
                </c:pt>
                <c:pt idx="2">
                  <c:v>Pagado</c:v>
                </c:pt>
                <c:pt idx="3">
                  <c:v>Saldo a la Fecha</c:v>
                </c:pt>
              </c:strCache>
            </c:strRef>
          </c:cat>
          <c:val>
            <c:numRef>
              <c:f>Inversiones!$A$2:$D$2</c:f>
              <c:numCache>
                <c:formatCode>_(* #,##0_);_(* \(#,##0\);_(* "-"??_);_(@_)</c:formatCode>
                <c:ptCount val="4"/>
                <c:pt idx="0">
                  <c:v>936500</c:v>
                </c:pt>
                <c:pt idx="1">
                  <c:v>41112.660000000003</c:v>
                </c:pt>
                <c:pt idx="2">
                  <c:v>36553.980000000003</c:v>
                </c:pt>
                <c:pt idx="3">
                  <c:v>895387.34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2063791184"/>
        <c:axId val="-631239792"/>
        <c:axId val="0"/>
      </c:bar3DChart>
      <c:catAx>
        <c:axId val="-206379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A"/>
          </a:p>
        </c:txPr>
        <c:crossAx val="-631239792"/>
        <c:crosses val="autoZero"/>
        <c:auto val="1"/>
        <c:lblAlgn val="ctr"/>
        <c:lblOffset val="100"/>
        <c:noMultiLvlLbl val="0"/>
      </c:catAx>
      <c:valAx>
        <c:axId val="-6312397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-206379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7</xdr:row>
      <xdr:rowOff>214312</xdr:rowOff>
    </xdr:from>
    <xdr:to>
      <xdr:col>19</xdr:col>
      <xdr:colOff>95249</xdr:colOff>
      <xdr:row>31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244474</xdr:colOff>
      <xdr:row>7</xdr:row>
      <xdr:rowOff>12170</xdr:rowOff>
    </xdr:from>
    <xdr:to>
      <xdr:col>8</xdr:col>
      <xdr:colOff>549274</xdr:colOff>
      <xdr:row>32</xdr:row>
      <xdr:rowOff>45508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46</xdr:row>
      <xdr:rowOff>42862</xdr:rowOff>
    </xdr:from>
    <xdr:to>
      <xdr:col>10</xdr:col>
      <xdr:colOff>495300</xdr:colOff>
      <xdr:row>74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571500</xdr:colOff>
      <xdr:row>84</xdr:row>
      <xdr:rowOff>9524</xdr:rowOff>
    </xdr:from>
    <xdr:to>
      <xdr:col>10</xdr:col>
      <xdr:colOff>619125</xdr:colOff>
      <xdr:row>111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5</xdr:row>
      <xdr:rowOff>4761</xdr:rowOff>
    </xdr:from>
    <xdr:to>
      <xdr:col>7</xdr:col>
      <xdr:colOff>923925</xdr:colOff>
      <xdr:row>38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1104900</xdr:colOff>
      <xdr:row>8</xdr:row>
      <xdr:rowOff>125730</xdr:rowOff>
    </xdr:from>
    <xdr:ext cx="784860" cy="398145"/>
    <xdr:sp macro="" textlink="">
      <xdr:nvSpPr>
        <xdr:cNvPr id="3" name="2 CuadroTexto"/>
        <xdr:cNvSpPr txBox="1"/>
      </xdr:nvSpPr>
      <xdr:spPr>
        <a:xfrm>
          <a:off x="8477250" y="1649730"/>
          <a:ext cx="784860" cy="398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PA" sz="1600" b="1">
              <a:solidFill>
                <a:srgbClr val="FF0000"/>
              </a:solidFill>
            </a:rPr>
            <a:t>4</a:t>
          </a:r>
          <a:r>
            <a:rPr lang="es-PA" sz="1800" b="1">
              <a:solidFill>
                <a:srgbClr val="FF0000"/>
              </a:solidFill>
            </a:rPr>
            <a:t>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showGridLines="0" workbookViewId="0">
      <selection activeCell="F8" sqref="F8"/>
    </sheetView>
  </sheetViews>
  <sheetFormatPr baseColWidth="10" defaultRowHeight="15" x14ac:dyDescent="0.25"/>
  <cols>
    <col min="1" max="1" width="46.28515625" customWidth="1"/>
    <col min="2" max="2" width="23.7109375" customWidth="1"/>
    <col min="4" max="4" width="46.28515625" customWidth="1"/>
    <col min="5" max="5" width="24.42578125" customWidth="1"/>
  </cols>
  <sheetData>
    <row r="1" spans="1:5" ht="15.75" x14ac:dyDescent="0.25">
      <c r="A1" s="74" t="s">
        <v>0</v>
      </c>
      <c r="B1" s="74"/>
      <c r="D1" s="74" t="s">
        <v>8</v>
      </c>
      <c r="E1" s="74"/>
    </row>
    <row r="2" spans="1:5" ht="18.75" x14ac:dyDescent="0.3">
      <c r="A2" s="75" t="s">
        <v>1</v>
      </c>
      <c r="B2" s="75"/>
      <c r="D2" s="75" t="s">
        <v>9</v>
      </c>
      <c r="E2" s="75"/>
    </row>
    <row r="3" spans="1:5" ht="18.75" x14ac:dyDescent="0.3">
      <c r="A3" s="75" t="s">
        <v>2</v>
      </c>
      <c r="B3" s="75"/>
      <c r="D3" s="75" t="s">
        <v>2</v>
      </c>
      <c r="E3" s="75"/>
    </row>
    <row r="5" spans="1:5" ht="45.75" customHeight="1" x14ac:dyDescent="0.25">
      <c r="A5" s="3" t="s">
        <v>3</v>
      </c>
      <c r="B5" s="4" t="s">
        <v>4</v>
      </c>
      <c r="D5" s="3" t="s">
        <v>3</v>
      </c>
      <c r="E5" s="4" t="s">
        <v>4</v>
      </c>
    </row>
    <row r="6" spans="1:5" ht="45.75" customHeight="1" x14ac:dyDescent="0.25">
      <c r="A6" s="6" t="s">
        <v>5</v>
      </c>
      <c r="B6" s="30">
        <f>B7+B8</f>
        <v>18.740000000000002</v>
      </c>
      <c r="D6" s="6" t="s">
        <v>5</v>
      </c>
      <c r="E6" s="45">
        <f>SUM(E7:E8)</f>
        <v>1573955</v>
      </c>
    </row>
    <row r="7" spans="1:5" ht="45.75" customHeight="1" x14ac:dyDescent="0.25">
      <c r="A7" s="1" t="s">
        <v>6</v>
      </c>
      <c r="B7" s="31">
        <v>7.68</v>
      </c>
      <c r="D7" s="1" t="s">
        <v>6</v>
      </c>
      <c r="E7" s="62">
        <v>637455</v>
      </c>
    </row>
    <row r="8" spans="1:5" ht="45.75" customHeight="1" x14ac:dyDescent="0.25">
      <c r="A8" s="2" t="s">
        <v>7</v>
      </c>
      <c r="B8" s="32">
        <v>11.06</v>
      </c>
      <c r="D8" s="2" t="s">
        <v>7</v>
      </c>
      <c r="E8" s="63">
        <v>936500</v>
      </c>
    </row>
    <row r="9" spans="1:5" ht="15.75" x14ac:dyDescent="0.25">
      <c r="A9" s="5" t="s">
        <v>39</v>
      </c>
      <c r="D9" s="5" t="s">
        <v>35</v>
      </c>
    </row>
    <row r="13" spans="1:5" x14ac:dyDescent="0.25">
      <c r="A13" t="s">
        <v>138</v>
      </c>
    </row>
  </sheetData>
  <mergeCells count="6">
    <mergeCell ref="D1:E1"/>
    <mergeCell ref="D2:E2"/>
    <mergeCell ref="D3:E3"/>
    <mergeCell ref="A1:B1"/>
    <mergeCell ref="A2:B2"/>
    <mergeCell ref="A3:B3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4"/>
  <sheetViews>
    <sheetView showGridLines="0" topLeftCell="D4" zoomScale="80" zoomScaleNormal="80" workbookViewId="0">
      <selection activeCell="H13" sqref="H13"/>
    </sheetView>
  </sheetViews>
  <sheetFormatPr baseColWidth="10" defaultRowHeight="15" x14ac:dyDescent="0.25"/>
  <cols>
    <col min="1" max="1" width="20.42578125" customWidth="1"/>
    <col min="2" max="2" width="15.7109375" customWidth="1"/>
    <col min="3" max="3" width="14.7109375" customWidth="1"/>
    <col min="4" max="4" width="14.85546875" customWidth="1"/>
    <col min="5" max="5" width="18" style="7" customWidth="1"/>
    <col min="6" max="6" width="15" customWidth="1"/>
    <col min="7" max="7" width="14.140625" bestFit="1" customWidth="1"/>
    <col min="9" max="10" width="14.140625" bestFit="1" customWidth="1"/>
    <col min="11" max="11" width="13.140625" bestFit="1" customWidth="1"/>
  </cols>
  <sheetData>
    <row r="1" spans="1:11" ht="18.75" x14ac:dyDescent="0.3">
      <c r="A1" s="76" t="s">
        <v>34</v>
      </c>
      <c r="B1" s="76"/>
      <c r="C1" s="76"/>
      <c r="D1" s="76"/>
      <c r="E1" s="76"/>
      <c r="F1" s="76"/>
      <c r="G1" s="76"/>
    </row>
    <row r="2" spans="1:11" ht="15.75" x14ac:dyDescent="0.25">
      <c r="A2" s="74" t="s">
        <v>10</v>
      </c>
      <c r="B2" s="74"/>
      <c r="C2" s="74"/>
      <c r="D2" s="74"/>
      <c r="E2" s="74"/>
      <c r="F2" s="74"/>
      <c r="G2" s="74"/>
    </row>
    <row r="4" spans="1:11" ht="15.75" x14ac:dyDescent="0.25">
      <c r="A4" s="77" t="s">
        <v>139</v>
      </c>
      <c r="B4" s="77"/>
      <c r="C4" s="77"/>
      <c r="D4" s="77"/>
      <c r="E4" s="77"/>
      <c r="F4" s="77"/>
      <c r="G4" s="77"/>
    </row>
    <row r="5" spans="1:11" ht="15.75" thickBot="1" x14ac:dyDescent="0.3"/>
    <row r="6" spans="1:11" ht="45" x14ac:dyDescent="0.25">
      <c r="A6" s="78" t="s">
        <v>3</v>
      </c>
      <c r="B6" s="26" t="s">
        <v>11</v>
      </c>
      <c r="C6" s="26" t="s">
        <v>12</v>
      </c>
      <c r="D6" s="26" t="s">
        <v>13</v>
      </c>
      <c r="E6" s="26" t="s">
        <v>14</v>
      </c>
      <c r="F6" s="26" t="s">
        <v>15</v>
      </c>
      <c r="G6" s="27" t="s">
        <v>16</v>
      </c>
      <c r="H6" s="8"/>
      <c r="I6" s="10" t="s">
        <v>22</v>
      </c>
      <c r="J6" s="10" t="s">
        <v>23</v>
      </c>
      <c r="K6" s="42" t="s">
        <v>15</v>
      </c>
    </row>
    <row r="7" spans="1:11" ht="15.75" thickBot="1" x14ac:dyDescent="0.3">
      <c r="A7" s="79"/>
      <c r="B7" s="28">
        <v>1</v>
      </c>
      <c r="C7" s="28">
        <v>2</v>
      </c>
      <c r="D7" s="28">
        <v>3</v>
      </c>
      <c r="E7" s="28" t="s">
        <v>20</v>
      </c>
      <c r="F7" s="28">
        <v>5</v>
      </c>
      <c r="G7" s="29" t="s">
        <v>21</v>
      </c>
      <c r="I7" s="9">
        <v>1573955</v>
      </c>
      <c r="J7" s="9">
        <v>588314.76</v>
      </c>
      <c r="K7" s="9">
        <v>228432.21</v>
      </c>
    </row>
    <row r="8" spans="1:11" ht="39.75" customHeight="1" x14ac:dyDescent="0.25">
      <c r="A8" s="16" t="s">
        <v>19</v>
      </c>
      <c r="B8" s="17">
        <f>SUM(B9:B10)</f>
        <v>18749894</v>
      </c>
      <c r="C8" s="17">
        <f>SUM(C9:C10)</f>
        <v>1573955</v>
      </c>
      <c r="D8" s="38">
        <f>SUM(D9:D10)</f>
        <v>588314.76</v>
      </c>
      <c r="E8" s="18">
        <f>+D8/C8</f>
        <v>0.37378118179998793</v>
      </c>
      <c r="F8" s="38">
        <f>SUM(F9:F10)</f>
        <v>228432.21000000002</v>
      </c>
      <c r="G8" s="38">
        <f>SUM(G9:G10)</f>
        <v>985640.24</v>
      </c>
    </row>
    <row r="9" spans="1:11" ht="39.75" customHeight="1" x14ac:dyDescent="0.25">
      <c r="A9" s="11" t="s">
        <v>17</v>
      </c>
      <c r="B9" s="12">
        <v>7685329</v>
      </c>
      <c r="C9" s="12">
        <v>637455</v>
      </c>
      <c r="D9" s="12">
        <v>547202.1</v>
      </c>
      <c r="E9" s="15">
        <f>+D9/C9</f>
        <v>0.85841682942325337</v>
      </c>
      <c r="F9" s="12">
        <v>191878.23</v>
      </c>
      <c r="G9" s="12">
        <f>C9-D9</f>
        <v>90252.900000000023</v>
      </c>
    </row>
    <row r="10" spans="1:11" ht="39.75" customHeight="1" x14ac:dyDescent="0.25">
      <c r="A10" s="13" t="s">
        <v>18</v>
      </c>
      <c r="B10" s="14">
        <v>11064565</v>
      </c>
      <c r="C10" s="14">
        <v>936500</v>
      </c>
      <c r="D10" s="14">
        <v>41112.660000000003</v>
      </c>
      <c r="E10" s="34">
        <f>+D10/C10</f>
        <v>4.3900331019754407E-2</v>
      </c>
      <c r="F10" s="14">
        <v>36553.980000000003</v>
      </c>
      <c r="G10" s="14">
        <f>+C10-D10</f>
        <v>895387.34</v>
      </c>
    </row>
    <row r="12" spans="1:11" x14ac:dyDescent="0.25">
      <c r="C12" s="33"/>
    </row>
    <row r="15" spans="1:11" x14ac:dyDescent="0.25">
      <c r="D15" s="33"/>
    </row>
    <row r="34" spans="1:1" x14ac:dyDescent="0.25">
      <c r="A34" s="37"/>
    </row>
  </sheetData>
  <mergeCells count="4">
    <mergeCell ref="A1:G1"/>
    <mergeCell ref="A2:G2"/>
    <mergeCell ref="A4:G4"/>
    <mergeCell ref="A6:A7"/>
  </mergeCells>
  <printOptions horizontalCentered="1" verticalCentered="1"/>
  <pageMargins left="0.39370078740157483" right="0" top="0" bottom="0" header="0.31496062992125984" footer="0.31496062992125984"/>
  <pageSetup orientation="landscape" r:id="rId1"/>
  <headerFooter>
    <oddFooter>&amp;L&amp;"Arial,Normal"&amp;12ANEXO NO.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15"/>
  <sheetViews>
    <sheetView zoomScaleNormal="100" zoomScaleSheetLayoutView="90" workbookViewId="0">
      <pane ySplit="6" topLeftCell="A34" activePane="bottomLeft" state="frozen"/>
      <selection pane="bottomLeft" activeCell="D44" sqref="D44"/>
    </sheetView>
  </sheetViews>
  <sheetFormatPr baseColWidth="10" defaultRowHeight="15" x14ac:dyDescent="0.25"/>
  <cols>
    <col min="3" max="3" width="37.7109375" customWidth="1"/>
    <col min="4" max="4" width="18.7109375" bestFit="1" customWidth="1"/>
    <col min="5" max="5" width="13.140625" bestFit="1" customWidth="1"/>
    <col min="6" max="6" width="19.5703125" bestFit="1" customWidth="1"/>
  </cols>
  <sheetData>
    <row r="5" spans="1:6" x14ac:dyDescent="0.25">
      <c r="C5" s="10" t="s">
        <v>22</v>
      </c>
      <c r="D5" s="10" t="s">
        <v>23</v>
      </c>
      <c r="E5" s="10" t="s">
        <v>15</v>
      </c>
      <c r="F5" s="10" t="s">
        <v>30</v>
      </c>
    </row>
    <row r="6" spans="1:6" x14ac:dyDescent="0.25">
      <c r="C6" s="9">
        <v>637455</v>
      </c>
      <c r="D6" s="9">
        <v>547202.1</v>
      </c>
      <c r="E6" s="9">
        <v>191878.23</v>
      </c>
      <c r="F6" s="9">
        <f>C6-D6</f>
        <v>90252.900000000023</v>
      </c>
    </row>
    <row r="7" spans="1:6" ht="24.75" customHeight="1" x14ac:dyDescent="0.25"/>
    <row r="8" spans="1:6" x14ac:dyDescent="0.25">
      <c r="A8" s="23"/>
    </row>
    <row r="22" ht="18" customHeight="1" x14ac:dyDescent="0.25"/>
    <row r="38" spans="3:5" x14ac:dyDescent="0.25">
      <c r="E38" t="s">
        <v>33</v>
      </c>
    </row>
    <row r="39" spans="3:5" x14ac:dyDescent="0.25">
      <c r="C39" s="19" t="s">
        <v>26</v>
      </c>
      <c r="D39" s="20">
        <v>410202</v>
      </c>
    </row>
    <row r="40" spans="3:5" x14ac:dyDescent="0.25">
      <c r="C40" s="19" t="s">
        <v>27</v>
      </c>
      <c r="D40" s="20">
        <v>140923</v>
      </c>
    </row>
    <row r="41" spans="3:5" x14ac:dyDescent="0.25">
      <c r="C41" s="19" t="s">
        <v>28</v>
      </c>
      <c r="D41" s="20">
        <v>71870</v>
      </c>
    </row>
    <row r="42" spans="3:5" s="37" customFormat="1" x14ac:dyDescent="0.25">
      <c r="C42" s="19" t="s">
        <v>132</v>
      </c>
      <c r="D42" s="20">
        <v>30000</v>
      </c>
    </row>
    <row r="43" spans="3:5" s="37" customFormat="1" x14ac:dyDescent="0.25">
      <c r="C43" s="21" t="s">
        <v>29</v>
      </c>
      <c r="D43" s="22">
        <v>-25540</v>
      </c>
    </row>
    <row r="77" spans="3:5" x14ac:dyDescent="0.25">
      <c r="D77" s="23"/>
      <c r="E77" s="37" t="s">
        <v>32</v>
      </c>
    </row>
    <row r="78" spans="3:5" x14ac:dyDescent="0.25">
      <c r="C78" s="19" t="s">
        <v>26</v>
      </c>
      <c r="D78" s="22">
        <v>354217.86</v>
      </c>
    </row>
    <row r="79" spans="3:5" x14ac:dyDescent="0.25">
      <c r="C79" s="19" t="s">
        <v>27</v>
      </c>
      <c r="D79" s="20">
        <v>185373.67</v>
      </c>
    </row>
    <row r="80" spans="3:5" x14ac:dyDescent="0.25">
      <c r="C80" s="19" t="s">
        <v>28</v>
      </c>
      <c r="D80" s="20">
        <v>7610.57</v>
      </c>
    </row>
    <row r="81" spans="3:4" s="37" customFormat="1" x14ac:dyDescent="0.25">
      <c r="C81" s="19" t="s">
        <v>132</v>
      </c>
      <c r="D81" s="20">
        <v>0</v>
      </c>
    </row>
    <row r="82" spans="3:4" s="37" customFormat="1" x14ac:dyDescent="0.25">
      <c r="C82" s="21" t="s">
        <v>29</v>
      </c>
      <c r="D82" s="22">
        <v>0</v>
      </c>
    </row>
    <row r="115" spans="1:1" x14ac:dyDescent="0.25">
      <c r="A115" s="37" t="s">
        <v>138</v>
      </c>
    </row>
  </sheetData>
  <printOptions horizontalCentered="1" verticalCentered="1"/>
  <pageMargins left="0" right="0" top="0" bottom="0.39370078740157483" header="0.11811023622047245" footer="0.11811023622047245"/>
  <pageSetup scale="64" fitToHeight="28" orientation="landscape" r:id="rId1"/>
  <headerFooter>
    <oddFooter>&amp;L&amp;"Arial,Normal"&amp;12Anexo No. 3</oddFooter>
  </headerFooter>
  <rowBreaks count="2" manualBreakCount="2">
    <brk id="55" max="16383" man="1"/>
    <brk id="1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>
      <pane xSplit="4" ySplit="8" topLeftCell="E93" activePane="bottomRight" state="frozen"/>
      <selection pane="topRight" activeCell="E1" sqref="E1"/>
      <selection pane="bottomLeft" activeCell="A9" sqref="A9"/>
      <selection pane="bottomRight" activeCell="C101" sqref="C101"/>
    </sheetView>
  </sheetViews>
  <sheetFormatPr baseColWidth="10" defaultColWidth="11.42578125" defaultRowHeight="15" x14ac:dyDescent="0.25"/>
  <cols>
    <col min="1" max="1" width="46.42578125" style="37" customWidth="1"/>
    <col min="2" max="2" width="13.85546875" style="37" customWidth="1"/>
    <col min="3" max="3" width="15" style="37" customWidth="1"/>
    <col min="4" max="4" width="17.42578125" style="37" customWidth="1"/>
    <col min="5" max="6" width="13.7109375" style="37" customWidth="1"/>
    <col min="7" max="7" width="15.28515625" style="37" customWidth="1"/>
    <col min="8" max="8" width="12.85546875" style="37" bestFit="1" customWidth="1"/>
    <col min="9" max="16384" width="11.42578125" style="37"/>
  </cols>
  <sheetData>
    <row r="1" spans="1:13" ht="15.75" x14ac:dyDescent="0.25">
      <c r="A1" s="80" t="s">
        <v>123</v>
      </c>
      <c r="B1" s="80"/>
      <c r="C1" s="80"/>
      <c r="D1" s="80"/>
      <c r="E1" s="80"/>
      <c r="F1" s="80"/>
      <c r="G1" s="80"/>
      <c r="H1" s="80"/>
      <c r="I1" s="80"/>
      <c r="J1" s="59"/>
      <c r="K1" s="59"/>
      <c r="L1" s="59"/>
      <c r="M1" s="59"/>
    </row>
    <row r="2" spans="1:13" ht="15.75" x14ac:dyDescent="0.25">
      <c r="A2" s="80" t="s">
        <v>124</v>
      </c>
      <c r="B2" s="80"/>
      <c r="C2" s="80"/>
      <c r="D2" s="80"/>
      <c r="E2" s="80"/>
      <c r="F2" s="80"/>
      <c r="G2" s="80"/>
      <c r="H2" s="80"/>
      <c r="I2" s="80"/>
      <c r="J2" s="59"/>
      <c r="K2" s="59"/>
      <c r="L2" s="59"/>
      <c r="M2" s="59"/>
    </row>
    <row r="3" spans="1:13" ht="15.75" x14ac:dyDescent="0.25">
      <c r="A3" s="80" t="s">
        <v>125</v>
      </c>
      <c r="B3" s="80"/>
      <c r="C3" s="80"/>
      <c r="D3" s="80"/>
      <c r="E3" s="80"/>
      <c r="F3" s="80"/>
      <c r="G3" s="80"/>
      <c r="H3" s="80"/>
      <c r="I3" s="80"/>
      <c r="J3" s="59"/>
      <c r="K3" s="59"/>
      <c r="L3" s="59"/>
      <c r="M3" s="59"/>
    </row>
    <row r="4" spans="1:13" ht="16.5" thickBot="1" x14ac:dyDescent="0.3">
      <c r="A4" s="80" t="s">
        <v>148</v>
      </c>
      <c r="B4" s="80"/>
      <c r="C4" s="80"/>
      <c r="D4" s="80"/>
      <c r="E4" s="80"/>
      <c r="F4" s="80"/>
      <c r="G4" s="80"/>
      <c r="H4" s="80"/>
      <c r="I4" s="80"/>
      <c r="J4" s="59"/>
      <c r="K4" s="59"/>
      <c r="L4" s="59"/>
      <c r="M4" s="59"/>
    </row>
    <row r="5" spans="1:13" ht="45" x14ac:dyDescent="0.25">
      <c r="A5" s="46"/>
      <c r="B5" s="47" t="s">
        <v>41</v>
      </c>
      <c r="C5" s="47" t="s">
        <v>42</v>
      </c>
      <c r="D5" s="47" t="s">
        <v>43</v>
      </c>
      <c r="E5" s="48" t="s">
        <v>14</v>
      </c>
      <c r="F5" s="49" t="s">
        <v>44</v>
      </c>
      <c r="G5" s="47" t="s">
        <v>45</v>
      </c>
      <c r="H5" s="50" t="s">
        <v>46</v>
      </c>
    </row>
    <row r="6" spans="1:13" ht="15.75" thickBot="1" x14ac:dyDescent="0.3">
      <c r="A6" s="51" t="s">
        <v>47</v>
      </c>
      <c r="B6" s="52">
        <v>1</v>
      </c>
      <c r="C6" s="52">
        <v>2</v>
      </c>
      <c r="D6" s="52">
        <v>3</v>
      </c>
      <c r="E6" s="35" t="s">
        <v>25</v>
      </c>
      <c r="F6" s="52">
        <v>6</v>
      </c>
      <c r="G6" s="52">
        <v>5</v>
      </c>
      <c r="H6" s="52">
        <v>10</v>
      </c>
    </row>
    <row r="7" spans="1:13" ht="21.75" customHeight="1" x14ac:dyDescent="0.25">
      <c r="A7" s="53" t="s">
        <v>19</v>
      </c>
      <c r="B7" s="54">
        <v>18749894</v>
      </c>
      <c r="C7" s="54">
        <v>1689760</v>
      </c>
      <c r="D7" s="54">
        <v>667178.81000000006</v>
      </c>
      <c r="E7" s="64">
        <f>D7/C7*100</f>
        <v>39.483643239276589</v>
      </c>
      <c r="F7" s="54">
        <v>521995.96</v>
      </c>
      <c r="G7" s="54">
        <f>C7-D7</f>
        <v>1022581.19</v>
      </c>
      <c r="H7" s="54">
        <f>B7-D7</f>
        <v>18082715.190000001</v>
      </c>
    </row>
    <row r="8" spans="1:13" x14ac:dyDescent="0.25">
      <c r="A8" s="65" t="s">
        <v>48</v>
      </c>
      <c r="B8" s="66">
        <v>7685329</v>
      </c>
      <c r="C8" s="66">
        <v>773560</v>
      </c>
      <c r="D8" s="66">
        <v>649625.34</v>
      </c>
      <c r="E8" s="67">
        <f t="shared" ref="E8:E53" si="0">D8/C8*100</f>
        <v>83.978662288639526</v>
      </c>
      <c r="F8" s="66">
        <v>407316.52</v>
      </c>
      <c r="G8" s="66">
        <f>C8-D8</f>
        <v>123934.66000000003</v>
      </c>
      <c r="H8" s="66">
        <f>B8-D8</f>
        <v>7035703.6600000001</v>
      </c>
    </row>
    <row r="9" spans="1:13" x14ac:dyDescent="0.25">
      <c r="A9" s="53" t="s">
        <v>49</v>
      </c>
      <c r="B9" s="54">
        <f>SUM(B10:B21)</f>
        <v>4363440</v>
      </c>
      <c r="C9" s="54">
        <f>SUM(C10:C21)</f>
        <v>410202</v>
      </c>
      <c r="D9" s="54">
        <f>SUM(D10:D21)</f>
        <v>354217.86</v>
      </c>
      <c r="E9" s="64">
        <f t="shared" si="0"/>
        <v>86.352055816402654</v>
      </c>
      <c r="F9" s="54">
        <f>SUM(F10:F20)</f>
        <v>0</v>
      </c>
      <c r="G9" s="54">
        <f t="shared" ref="G9:G53" si="1">C9-D9</f>
        <v>55984.140000000014</v>
      </c>
      <c r="H9" s="54">
        <f t="shared" ref="H9:H21" si="2">B9-D9</f>
        <v>4009222.14</v>
      </c>
    </row>
    <row r="10" spans="1:13" x14ac:dyDescent="0.25">
      <c r="A10" s="57" t="s">
        <v>50</v>
      </c>
      <c r="B10" s="58">
        <v>2392900</v>
      </c>
      <c r="C10" s="58">
        <v>199442</v>
      </c>
      <c r="D10" s="58">
        <v>176734</v>
      </c>
      <c r="E10" s="68">
        <f t="shared" si="0"/>
        <v>88.614233712056631</v>
      </c>
      <c r="F10" s="58">
        <v>0</v>
      </c>
      <c r="G10" s="55">
        <f t="shared" si="1"/>
        <v>22708</v>
      </c>
      <c r="H10" s="55">
        <f t="shared" si="2"/>
        <v>2216166</v>
      </c>
    </row>
    <row r="11" spans="1:13" x14ac:dyDescent="0.25">
      <c r="A11" s="57" t="s">
        <v>51</v>
      </c>
      <c r="B11" s="58">
        <v>1014000</v>
      </c>
      <c r="C11" s="58">
        <v>84500</v>
      </c>
      <c r="D11" s="58">
        <v>75385</v>
      </c>
      <c r="E11" s="68">
        <f t="shared" si="0"/>
        <v>89.213017751479299</v>
      </c>
      <c r="F11" s="58">
        <v>0</v>
      </c>
      <c r="G11" s="55">
        <f t="shared" si="1"/>
        <v>9115</v>
      </c>
      <c r="H11" s="55">
        <f t="shared" si="2"/>
        <v>938615</v>
      </c>
    </row>
    <row r="12" spans="1:13" x14ac:dyDescent="0.25">
      <c r="A12" s="57" t="s">
        <v>52</v>
      </c>
      <c r="B12" s="58">
        <v>4500</v>
      </c>
      <c r="C12" s="58">
        <v>0</v>
      </c>
      <c r="D12" s="58">
        <v>0</v>
      </c>
      <c r="E12" s="68" t="e">
        <f t="shared" si="0"/>
        <v>#DIV/0!</v>
      </c>
      <c r="F12" s="58">
        <v>0</v>
      </c>
      <c r="G12" s="55">
        <f t="shared" si="1"/>
        <v>0</v>
      </c>
      <c r="H12" s="55">
        <f t="shared" si="2"/>
        <v>4500</v>
      </c>
    </row>
    <row r="13" spans="1:13" x14ac:dyDescent="0.25">
      <c r="A13" s="57" t="s">
        <v>53</v>
      </c>
      <c r="B13" s="58">
        <v>154800</v>
      </c>
      <c r="C13" s="58">
        <v>12900</v>
      </c>
      <c r="D13" s="58">
        <v>12900</v>
      </c>
      <c r="E13" s="68">
        <f t="shared" si="0"/>
        <v>100</v>
      </c>
      <c r="F13" s="58">
        <v>0</v>
      </c>
      <c r="G13" s="55">
        <f t="shared" si="1"/>
        <v>0</v>
      </c>
      <c r="H13" s="55">
        <f t="shared" si="2"/>
        <v>141900</v>
      </c>
    </row>
    <row r="14" spans="1:13" x14ac:dyDescent="0.25">
      <c r="A14" s="57" t="s">
        <v>54</v>
      </c>
      <c r="B14" s="58">
        <v>164500</v>
      </c>
      <c r="C14" s="58">
        <v>0</v>
      </c>
      <c r="D14" s="58">
        <v>236.8</v>
      </c>
      <c r="E14" s="68" t="e">
        <f t="shared" si="0"/>
        <v>#DIV/0!</v>
      </c>
      <c r="F14" s="58">
        <v>0</v>
      </c>
      <c r="G14" s="55">
        <f t="shared" si="1"/>
        <v>-236.8</v>
      </c>
      <c r="H14" s="55">
        <f t="shared" si="2"/>
        <v>164263.20000000001</v>
      </c>
    </row>
    <row r="15" spans="1:13" x14ac:dyDescent="0.25">
      <c r="A15" s="57" t="s">
        <v>55</v>
      </c>
      <c r="B15" s="58">
        <v>454000</v>
      </c>
      <c r="C15" s="58">
        <v>37880</v>
      </c>
      <c r="D15" s="58">
        <v>32206.799999999999</v>
      </c>
      <c r="E15" s="68">
        <f t="shared" si="0"/>
        <v>85.023231256599786</v>
      </c>
      <c r="F15" s="58">
        <v>0</v>
      </c>
      <c r="G15" s="55">
        <f t="shared" si="1"/>
        <v>5673.2000000000007</v>
      </c>
      <c r="H15" s="55">
        <f t="shared" si="2"/>
        <v>421793.2</v>
      </c>
    </row>
    <row r="16" spans="1:13" x14ac:dyDescent="0.25">
      <c r="A16" s="57" t="s">
        <v>56</v>
      </c>
      <c r="B16" s="58">
        <v>51200</v>
      </c>
      <c r="C16" s="58">
        <v>4290</v>
      </c>
      <c r="D16" s="58">
        <v>3057.33</v>
      </c>
      <c r="E16" s="68">
        <f t="shared" si="0"/>
        <v>71.266433566433562</v>
      </c>
      <c r="F16" s="58">
        <v>0</v>
      </c>
      <c r="G16" s="55">
        <f t="shared" si="1"/>
        <v>1232.67</v>
      </c>
      <c r="H16" s="55">
        <f t="shared" si="2"/>
        <v>48142.67</v>
      </c>
    </row>
    <row r="17" spans="1:8" x14ac:dyDescent="0.25">
      <c r="A17" s="57" t="s">
        <v>57</v>
      </c>
      <c r="B17" s="58">
        <v>51200</v>
      </c>
      <c r="C17" s="58">
        <v>4290</v>
      </c>
      <c r="D17" s="58">
        <v>5046.47</v>
      </c>
      <c r="E17" s="68">
        <f t="shared" si="0"/>
        <v>117.63333333333334</v>
      </c>
      <c r="F17" s="58">
        <v>0</v>
      </c>
      <c r="G17" s="55">
        <f t="shared" si="1"/>
        <v>-756.47000000000025</v>
      </c>
      <c r="H17" s="55">
        <f t="shared" si="2"/>
        <v>46153.53</v>
      </c>
    </row>
    <row r="18" spans="1:8" ht="15" customHeight="1" x14ac:dyDescent="0.25">
      <c r="A18" s="57" t="s">
        <v>58</v>
      </c>
      <c r="B18" s="58">
        <v>10300</v>
      </c>
      <c r="C18" s="58">
        <v>860</v>
      </c>
      <c r="D18" s="58">
        <v>756.06</v>
      </c>
      <c r="E18" s="68">
        <f t="shared" si="0"/>
        <v>87.913953488372087</v>
      </c>
      <c r="F18" s="58">
        <v>0</v>
      </c>
      <c r="G18" s="55">
        <f t="shared" si="1"/>
        <v>103.94000000000005</v>
      </c>
      <c r="H18" s="55">
        <f t="shared" si="2"/>
        <v>9543.94</v>
      </c>
    </row>
    <row r="19" spans="1:8" ht="15" customHeight="1" x14ac:dyDescent="0.25">
      <c r="A19" s="57" t="s">
        <v>143</v>
      </c>
      <c r="B19" s="58">
        <v>50500</v>
      </c>
      <c r="C19" s="58">
        <v>50500</v>
      </c>
      <c r="D19" s="58">
        <v>37537.33</v>
      </c>
      <c r="E19" s="68">
        <f t="shared" si="0"/>
        <v>74.331346534653463</v>
      </c>
      <c r="F19" s="58">
        <v>0</v>
      </c>
      <c r="G19" s="55">
        <f t="shared" si="1"/>
        <v>12962.669999999998</v>
      </c>
      <c r="H19" s="55">
        <f t="shared" si="2"/>
        <v>12962.669999999998</v>
      </c>
    </row>
    <row r="20" spans="1:8" ht="15" customHeight="1" x14ac:dyDescent="0.25">
      <c r="A20" s="73" t="s">
        <v>144</v>
      </c>
      <c r="B20" s="58">
        <v>6940</v>
      </c>
      <c r="C20" s="58">
        <v>6940</v>
      </c>
      <c r="D20" s="58">
        <v>4082.2</v>
      </c>
      <c r="E20" s="68">
        <f t="shared" si="0"/>
        <v>58.821325648414977</v>
      </c>
      <c r="F20" s="58">
        <v>0</v>
      </c>
      <c r="G20" s="55">
        <f t="shared" si="1"/>
        <v>2857.8</v>
      </c>
      <c r="H20" s="55">
        <f t="shared" si="2"/>
        <v>2857.8</v>
      </c>
    </row>
    <row r="21" spans="1:8" ht="15" customHeight="1" x14ac:dyDescent="0.25">
      <c r="A21" s="57" t="s">
        <v>145</v>
      </c>
      <c r="B21" s="58">
        <v>8600</v>
      </c>
      <c r="C21" s="58">
        <v>8600</v>
      </c>
      <c r="D21" s="58">
        <v>6275.87</v>
      </c>
      <c r="E21" s="68">
        <f t="shared" si="0"/>
        <v>72.975232558139538</v>
      </c>
      <c r="F21" s="58">
        <v>0</v>
      </c>
      <c r="G21" s="55">
        <f t="shared" si="1"/>
        <v>2324.13</v>
      </c>
      <c r="H21" s="55">
        <f t="shared" si="2"/>
        <v>2324.13</v>
      </c>
    </row>
    <row r="22" spans="1:8" x14ac:dyDescent="0.25">
      <c r="A22" s="53" t="s">
        <v>59</v>
      </c>
      <c r="B22" s="54">
        <f>SUM(B23:B53)</f>
        <v>948950</v>
      </c>
      <c r="C22" s="54">
        <f>SUM(C23:C53)</f>
        <v>140923</v>
      </c>
      <c r="D22" s="54">
        <f>SUM(D23:D53)</f>
        <v>185373.66999999998</v>
      </c>
      <c r="E22" s="64">
        <f t="shared" si="0"/>
        <v>131.54252322190132</v>
      </c>
      <c r="F22" s="54">
        <f>SUM(F23:F53)</f>
        <v>177821.11</v>
      </c>
      <c r="G22" s="54">
        <f t="shared" si="1"/>
        <v>-44450.669999999984</v>
      </c>
      <c r="H22" s="54">
        <f>B22-D22</f>
        <v>763576.33000000007</v>
      </c>
    </row>
    <row r="23" spans="1:8" x14ac:dyDescent="0.25">
      <c r="A23" s="57" t="s">
        <v>60</v>
      </c>
      <c r="B23" s="58">
        <v>32080</v>
      </c>
      <c r="C23" s="58">
        <v>3000</v>
      </c>
      <c r="D23" s="58">
        <v>0</v>
      </c>
      <c r="E23" s="68">
        <f t="shared" si="0"/>
        <v>0</v>
      </c>
      <c r="F23" s="58">
        <v>0</v>
      </c>
      <c r="G23" s="55">
        <f t="shared" si="1"/>
        <v>3000</v>
      </c>
      <c r="H23" s="58">
        <v>0</v>
      </c>
    </row>
    <row r="24" spans="1:8" x14ac:dyDescent="0.25">
      <c r="A24" s="57" t="s">
        <v>61</v>
      </c>
      <c r="B24" s="58">
        <v>30371</v>
      </c>
      <c r="C24" s="58">
        <v>3800</v>
      </c>
      <c r="D24" s="58">
        <v>0</v>
      </c>
      <c r="E24" s="68">
        <f t="shared" si="0"/>
        <v>0</v>
      </c>
      <c r="F24" s="58">
        <v>0</v>
      </c>
      <c r="G24" s="55">
        <f t="shared" si="1"/>
        <v>3800</v>
      </c>
      <c r="H24" s="58">
        <v>0</v>
      </c>
    </row>
    <row r="25" spans="1:8" x14ac:dyDescent="0.25">
      <c r="A25" s="57" t="s">
        <v>62</v>
      </c>
      <c r="B25" s="58">
        <v>31049</v>
      </c>
      <c r="C25" s="58">
        <v>600</v>
      </c>
      <c r="D25" s="58">
        <v>0</v>
      </c>
      <c r="E25" s="68">
        <f t="shared" si="0"/>
        <v>0</v>
      </c>
      <c r="F25" s="58">
        <v>0</v>
      </c>
      <c r="G25" s="55">
        <f t="shared" si="1"/>
        <v>600</v>
      </c>
      <c r="H25" s="58">
        <v>0</v>
      </c>
    </row>
    <row r="26" spans="1:8" x14ac:dyDescent="0.25">
      <c r="A26" s="57" t="s">
        <v>63</v>
      </c>
      <c r="B26" s="58">
        <v>12750</v>
      </c>
      <c r="C26" s="58">
        <v>1164</v>
      </c>
      <c r="D26" s="58">
        <v>207.6</v>
      </c>
      <c r="E26" s="68">
        <f t="shared" si="0"/>
        <v>17.835051546391753</v>
      </c>
      <c r="F26" s="58">
        <v>207.6</v>
      </c>
      <c r="G26" s="55">
        <f t="shared" si="1"/>
        <v>956.4</v>
      </c>
      <c r="H26" s="58">
        <v>0</v>
      </c>
    </row>
    <row r="27" spans="1:8" x14ac:dyDescent="0.25">
      <c r="A27" s="57" t="s">
        <v>64</v>
      </c>
      <c r="B27" s="58">
        <v>27280</v>
      </c>
      <c r="C27" s="58">
        <v>2399</v>
      </c>
      <c r="D27" s="58">
        <v>52.63</v>
      </c>
      <c r="E27" s="68">
        <f t="shared" si="0"/>
        <v>2.1938307628178411</v>
      </c>
      <c r="F27" s="58">
        <v>63.65</v>
      </c>
      <c r="G27" s="55">
        <f t="shared" si="1"/>
        <v>2346.37</v>
      </c>
      <c r="H27" s="58">
        <v>52.36</v>
      </c>
    </row>
    <row r="28" spans="1:8" x14ac:dyDescent="0.25">
      <c r="A28" s="57" t="s">
        <v>65</v>
      </c>
      <c r="B28" s="58">
        <v>36730</v>
      </c>
      <c r="C28" s="58">
        <v>3105</v>
      </c>
      <c r="D28" s="58">
        <v>0</v>
      </c>
      <c r="E28" s="68">
        <f t="shared" si="0"/>
        <v>0</v>
      </c>
      <c r="F28" s="58">
        <v>0</v>
      </c>
      <c r="G28" s="55">
        <f t="shared" si="1"/>
        <v>3105</v>
      </c>
      <c r="H28" s="58">
        <v>0</v>
      </c>
    </row>
    <row r="29" spans="1:8" x14ac:dyDescent="0.25">
      <c r="A29" s="57" t="s">
        <v>66</v>
      </c>
      <c r="B29" s="58">
        <v>63510</v>
      </c>
      <c r="C29" s="58">
        <v>5300</v>
      </c>
      <c r="D29" s="58">
        <v>4171.26</v>
      </c>
      <c r="E29" s="68">
        <f t="shared" si="0"/>
        <v>78.703018867924541</v>
      </c>
      <c r="F29" s="58">
        <v>4843.24</v>
      </c>
      <c r="G29" s="55">
        <f t="shared" si="1"/>
        <v>1128.7399999999998</v>
      </c>
      <c r="H29" s="58">
        <v>0</v>
      </c>
    </row>
    <row r="30" spans="1:8" x14ac:dyDescent="0.25">
      <c r="A30" s="57" t="s">
        <v>67</v>
      </c>
      <c r="B30" s="58">
        <v>140880</v>
      </c>
      <c r="C30" s="58">
        <v>11750</v>
      </c>
      <c r="D30" s="58">
        <v>6958.17</v>
      </c>
      <c r="E30" s="68">
        <f t="shared" si="0"/>
        <v>59.21846808510638</v>
      </c>
      <c r="F30" s="58">
        <v>6958.17</v>
      </c>
      <c r="G30" s="55">
        <f t="shared" si="1"/>
        <v>4791.83</v>
      </c>
      <c r="H30" s="58">
        <v>0</v>
      </c>
    </row>
    <row r="31" spans="1:8" x14ac:dyDescent="0.25">
      <c r="A31" s="57" t="s">
        <v>68</v>
      </c>
      <c r="B31" s="58">
        <v>162300</v>
      </c>
      <c r="C31" s="58">
        <v>13525</v>
      </c>
      <c r="D31" s="58">
        <v>0</v>
      </c>
      <c r="E31" s="68">
        <f t="shared" si="0"/>
        <v>0</v>
      </c>
      <c r="F31" s="58">
        <v>0</v>
      </c>
      <c r="G31" s="55">
        <f t="shared" si="1"/>
        <v>13525</v>
      </c>
      <c r="H31" s="58">
        <v>0</v>
      </c>
    </row>
    <row r="32" spans="1:8" x14ac:dyDescent="0.25">
      <c r="A32" s="57" t="s">
        <v>69</v>
      </c>
      <c r="B32" s="58">
        <v>10000</v>
      </c>
      <c r="C32" s="58">
        <v>500</v>
      </c>
      <c r="D32" s="58">
        <v>35</v>
      </c>
      <c r="E32" s="68">
        <f t="shared" si="0"/>
        <v>7.0000000000000009</v>
      </c>
      <c r="F32" s="58">
        <v>35</v>
      </c>
      <c r="G32" s="55">
        <f t="shared" si="1"/>
        <v>465</v>
      </c>
      <c r="H32" s="58">
        <v>0</v>
      </c>
    </row>
    <row r="33" spans="1:8" x14ac:dyDescent="0.25">
      <c r="A33" s="57" t="s">
        <v>70</v>
      </c>
      <c r="B33" s="58">
        <v>9100</v>
      </c>
      <c r="C33" s="58">
        <v>1300</v>
      </c>
      <c r="D33" s="58">
        <v>0</v>
      </c>
      <c r="E33" s="68">
        <f t="shared" si="0"/>
        <v>0</v>
      </c>
      <c r="F33" s="58">
        <v>0</v>
      </c>
      <c r="G33" s="55">
        <f t="shared" si="1"/>
        <v>1300</v>
      </c>
      <c r="H33" s="58">
        <v>0</v>
      </c>
    </row>
    <row r="34" spans="1:8" x14ac:dyDescent="0.25">
      <c r="A34" s="57" t="s">
        <v>71</v>
      </c>
      <c r="B34" s="58">
        <v>37000</v>
      </c>
      <c r="C34" s="58">
        <v>2000</v>
      </c>
      <c r="D34" s="58">
        <v>0</v>
      </c>
      <c r="E34" s="68">
        <f t="shared" si="0"/>
        <v>0</v>
      </c>
      <c r="F34" s="58">
        <v>0</v>
      </c>
      <c r="G34" s="55">
        <f t="shared" si="1"/>
        <v>2000</v>
      </c>
      <c r="H34" s="58">
        <v>0</v>
      </c>
    </row>
    <row r="35" spans="1:8" x14ac:dyDescent="0.25">
      <c r="A35" s="57" t="s">
        <v>72</v>
      </c>
      <c r="B35" s="58">
        <v>85200</v>
      </c>
      <c r="C35" s="58">
        <v>8100</v>
      </c>
      <c r="D35" s="58">
        <v>80</v>
      </c>
      <c r="E35" s="68">
        <f t="shared" si="0"/>
        <v>0.98765432098765427</v>
      </c>
      <c r="F35" s="58">
        <v>-2073</v>
      </c>
      <c r="G35" s="55">
        <f t="shared" si="1"/>
        <v>8020</v>
      </c>
      <c r="H35" s="58">
        <v>785</v>
      </c>
    </row>
    <row r="36" spans="1:8" x14ac:dyDescent="0.25">
      <c r="A36" s="57" t="s">
        <v>73</v>
      </c>
      <c r="B36" s="58">
        <v>10200</v>
      </c>
      <c r="C36" s="58">
        <v>2200</v>
      </c>
      <c r="D36" s="58">
        <v>0</v>
      </c>
      <c r="E36" s="68">
        <f t="shared" si="0"/>
        <v>0</v>
      </c>
      <c r="F36" s="58">
        <v>0</v>
      </c>
      <c r="G36" s="55">
        <f t="shared" si="1"/>
        <v>2200</v>
      </c>
      <c r="H36" s="58">
        <v>0</v>
      </c>
    </row>
    <row r="37" spans="1:8" x14ac:dyDescent="0.25">
      <c r="A37" s="57" t="s">
        <v>74</v>
      </c>
      <c r="B37" s="58">
        <v>1000</v>
      </c>
      <c r="C37" s="58">
        <v>100</v>
      </c>
      <c r="D37" s="58">
        <v>0</v>
      </c>
      <c r="E37" s="68">
        <f t="shared" si="0"/>
        <v>0</v>
      </c>
      <c r="F37" s="58">
        <v>0</v>
      </c>
      <c r="G37" s="55">
        <f t="shared" si="1"/>
        <v>100</v>
      </c>
      <c r="H37" s="58">
        <v>0</v>
      </c>
    </row>
    <row r="38" spans="1:8" x14ac:dyDescent="0.25">
      <c r="A38" s="57" t="s">
        <v>75</v>
      </c>
      <c r="B38" s="58">
        <v>23400</v>
      </c>
      <c r="C38" s="58">
        <v>2640</v>
      </c>
      <c r="D38" s="58">
        <v>0</v>
      </c>
      <c r="E38" s="68">
        <f t="shared" si="0"/>
        <v>0</v>
      </c>
      <c r="F38" s="58">
        <v>40</v>
      </c>
      <c r="G38" s="55">
        <f t="shared" si="1"/>
        <v>2640</v>
      </c>
      <c r="H38" s="58">
        <v>6</v>
      </c>
    </row>
    <row r="39" spans="1:8" x14ac:dyDescent="0.25">
      <c r="A39" s="57" t="s">
        <v>76</v>
      </c>
      <c r="B39" s="58">
        <v>14200</v>
      </c>
      <c r="C39" s="58">
        <v>1240</v>
      </c>
      <c r="D39" s="58">
        <v>0</v>
      </c>
      <c r="E39" s="68">
        <f t="shared" si="0"/>
        <v>0</v>
      </c>
      <c r="F39" s="58">
        <v>0</v>
      </c>
      <c r="G39" s="55">
        <f t="shared" si="1"/>
        <v>1240</v>
      </c>
      <c r="H39" s="58">
        <v>0</v>
      </c>
    </row>
    <row r="40" spans="1:8" x14ac:dyDescent="0.25">
      <c r="A40" s="57" t="s">
        <v>77</v>
      </c>
      <c r="B40" s="58">
        <v>1000</v>
      </c>
      <c r="C40" s="58">
        <v>0</v>
      </c>
      <c r="D40" s="58">
        <v>0</v>
      </c>
      <c r="E40" s="68">
        <v>0</v>
      </c>
      <c r="F40" s="58">
        <v>0</v>
      </c>
      <c r="G40" s="55">
        <f t="shared" si="1"/>
        <v>0</v>
      </c>
      <c r="H40" s="58">
        <v>0</v>
      </c>
    </row>
    <row r="41" spans="1:8" x14ac:dyDescent="0.25">
      <c r="A41" s="57" t="s">
        <v>78</v>
      </c>
      <c r="B41" s="58">
        <v>5800</v>
      </c>
      <c r="C41" s="58">
        <v>350</v>
      </c>
      <c r="D41" s="58">
        <v>20.05</v>
      </c>
      <c r="E41" s="68">
        <f t="shared" si="0"/>
        <v>5.7285714285714286</v>
      </c>
      <c r="F41" s="58">
        <v>0</v>
      </c>
      <c r="G41" s="55">
        <f t="shared" si="1"/>
        <v>329.95</v>
      </c>
      <c r="H41" s="58">
        <v>0</v>
      </c>
    </row>
    <row r="42" spans="1:8" x14ac:dyDescent="0.25">
      <c r="A42" s="57" t="s">
        <v>79</v>
      </c>
      <c r="B42" s="58">
        <v>50000</v>
      </c>
      <c r="C42" s="58">
        <v>5000</v>
      </c>
      <c r="D42" s="58">
        <v>0</v>
      </c>
      <c r="E42" s="68">
        <f t="shared" si="0"/>
        <v>0</v>
      </c>
      <c r="F42" s="58">
        <v>0</v>
      </c>
      <c r="G42" s="55">
        <f t="shared" si="1"/>
        <v>5000</v>
      </c>
      <c r="H42" s="58">
        <v>0</v>
      </c>
    </row>
    <row r="43" spans="1:8" x14ac:dyDescent="0.25">
      <c r="A43" s="57" t="s">
        <v>80</v>
      </c>
      <c r="B43" s="58">
        <v>5600</v>
      </c>
      <c r="C43" s="58">
        <v>1120</v>
      </c>
      <c r="D43" s="58">
        <v>0</v>
      </c>
      <c r="E43" s="68">
        <f t="shared" si="0"/>
        <v>0</v>
      </c>
      <c r="F43" s="58">
        <v>0</v>
      </c>
      <c r="G43" s="55">
        <f t="shared" si="1"/>
        <v>1120</v>
      </c>
      <c r="H43" s="58">
        <v>0</v>
      </c>
    </row>
    <row r="44" spans="1:8" x14ac:dyDescent="0.25">
      <c r="A44" s="57" t="s">
        <v>81</v>
      </c>
      <c r="B44" s="58">
        <v>50000</v>
      </c>
      <c r="C44" s="58">
        <v>5000</v>
      </c>
      <c r="D44" s="58">
        <v>1099.67</v>
      </c>
      <c r="E44" s="68">
        <f t="shared" si="0"/>
        <v>21.993400000000001</v>
      </c>
      <c r="F44" s="58">
        <v>1760.68</v>
      </c>
      <c r="G44" s="55">
        <f t="shared" si="1"/>
        <v>3900.33</v>
      </c>
      <c r="H44" s="58">
        <v>984.19</v>
      </c>
    </row>
    <row r="45" spans="1:8" x14ac:dyDescent="0.25">
      <c r="A45" s="57" t="s">
        <v>82</v>
      </c>
      <c r="B45" s="58">
        <v>10000</v>
      </c>
      <c r="C45" s="58">
        <v>2000</v>
      </c>
      <c r="D45" s="58">
        <v>0</v>
      </c>
      <c r="E45" s="68">
        <f t="shared" si="0"/>
        <v>0</v>
      </c>
      <c r="F45" s="58">
        <v>0</v>
      </c>
      <c r="G45" s="55">
        <f t="shared" si="1"/>
        <v>2000</v>
      </c>
      <c r="H45" s="58">
        <v>0</v>
      </c>
    </row>
    <row r="46" spans="1:8" x14ac:dyDescent="0.25">
      <c r="A46" s="57" t="s">
        <v>83</v>
      </c>
      <c r="B46" s="58">
        <v>32300</v>
      </c>
      <c r="C46" s="58">
        <v>3230</v>
      </c>
      <c r="D46" s="58">
        <v>0</v>
      </c>
      <c r="E46" s="68">
        <f t="shared" si="0"/>
        <v>0</v>
      </c>
      <c r="F46" s="58">
        <v>0</v>
      </c>
      <c r="G46" s="55">
        <f t="shared" si="1"/>
        <v>3230</v>
      </c>
      <c r="H46" s="58">
        <v>0</v>
      </c>
    </row>
    <row r="47" spans="1:8" x14ac:dyDescent="0.25">
      <c r="A47" s="57" t="s">
        <v>84</v>
      </c>
      <c r="B47" s="58">
        <v>4700</v>
      </c>
      <c r="C47" s="58">
        <v>0</v>
      </c>
      <c r="D47" s="58">
        <v>0</v>
      </c>
      <c r="E47" s="68">
        <v>0</v>
      </c>
      <c r="F47" s="58">
        <v>0</v>
      </c>
      <c r="G47" s="55">
        <f t="shared" si="1"/>
        <v>0</v>
      </c>
      <c r="H47" s="58">
        <v>0</v>
      </c>
    </row>
    <row r="48" spans="1:8" x14ac:dyDescent="0.25">
      <c r="A48" s="57" t="s">
        <v>85</v>
      </c>
      <c r="B48" s="58">
        <v>1000</v>
      </c>
      <c r="C48" s="58">
        <v>0</v>
      </c>
      <c r="D48" s="58">
        <v>0</v>
      </c>
      <c r="E48" s="68">
        <v>0</v>
      </c>
      <c r="F48" s="58">
        <v>0</v>
      </c>
      <c r="G48" s="55">
        <f t="shared" si="1"/>
        <v>0</v>
      </c>
      <c r="H48" s="58">
        <v>0</v>
      </c>
    </row>
    <row r="49" spans="1:8" x14ac:dyDescent="0.25">
      <c r="A49" s="57" t="s">
        <v>133</v>
      </c>
      <c r="B49" s="58">
        <v>0</v>
      </c>
      <c r="C49" s="58">
        <v>0</v>
      </c>
      <c r="D49" s="58">
        <v>37037.949999999997</v>
      </c>
      <c r="E49" s="68">
        <v>0</v>
      </c>
      <c r="F49" s="58">
        <v>37020.449999999997</v>
      </c>
      <c r="G49" s="55">
        <f t="shared" si="1"/>
        <v>-37037.949999999997</v>
      </c>
      <c r="H49" s="58">
        <v>0</v>
      </c>
    </row>
    <row r="50" spans="1:8" x14ac:dyDescent="0.25">
      <c r="A50" s="57" t="s">
        <v>134</v>
      </c>
      <c r="B50" s="58">
        <v>47000</v>
      </c>
      <c r="C50" s="58">
        <v>47000</v>
      </c>
      <c r="D50" s="58">
        <v>130941.04</v>
      </c>
      <c r="E50" s="68">
        <f t="shared" si="0"/>
        <v>278.59795744680849</v>
      </c>
      <c r="F50" s="58">
        <v>124534.82</v>
      </c>
      <c r="G50" s="55">
        <f t="shared" si="1"/>
        <v>-83941.04</v>
      </c>
      <c r="H50" s="58">
        <v>0</v>
      </c>
    </row>
    <row r="51" spans="1:8" x14ac:dyDescent="0.25">
      <c r="A51" s="57" t="s">
        <v>146</v>
      </c>
      <c r="B51" s="58">
        <v>6000</v>
      </c>
      <c r="C51" s="58">
        <v>6000</v>
      </c>
      <c r="D51" s="58"/>
      <c r="E51" s="68">
        <f t="shared" si="0"/>
        <v>0</v>
      </c>
      <c r="F51" s="58"/>
      <c r="G51" s="55">
        <f t="shared" si="1"/>
        <v>6000</v>
      </c>
      <c r="H51" s="58"/>
    </row>
    <row r="52" spans="1:8" x14ac:dyDescent="0.25">
      <c r="A52" s="57" t="s">
        <v>147</v>
      </c>
      <c r="B52" s="58">
        <v>2500</v>
      </c>
      <c r="C52" s="58">
        <v>2500</v>
      </c>
      <c r="D52" s="58">
        <v>1045.5</v>
      </c>
      <c r="E52" s="68">
        <f t="shared" si="0"/>
        <v>41.82</v>
      </c>
      <c r="F52" s="58">
        <v>1045.5</v>
      </c>
      <c r="G52" s="55">
        <f t="shared" si="1"/>
        <v>1454.5</v>
      </c>
      <c r="H52" s="58"/>
    </row>
    <row r="53" spans="1:8" x14ac:dyDescent="0.25">
      <c r="A53" s="57" t="s">
        <v>135</v>
      </c>
      <c r="B53" s="58">
        <v>6000</v>
      </c>
      <c r="C53" s="58">
        <v>6000</v>
      </c>
      <c r="D53" s="58">
        <v>3724.8</v>
      </c>
      <c r="E53" s="68">
        <f t="shared" si="0"/>
        <v>62.08</v>
      </c>
      <c r="F53" s="58">
        <v>3385</v>
      </c>
      <c r="G53" s="55">
        <f t="shared" si="1"/>
        <v>2275.1999999999998</v>
      </c>
      <c r="H53" s="58">
        <v>0</v>
      </c>
    </row>
    <row r="54" spans="1:8" x14ac:dyDescent="0.25">
      <c r="A54" s="53" t="s">
        <v>86</v>
      </c>
      <c r="B54" s="54">
        <f>SUM(B55:B88)</f>
        <v>535900</v>
      </c>
      <c r="C54" s="54">
        <f>SUM(C55:C88)</f>
        <v>71870</v>
      </c>
      <c r="D54" s="54">
        <f>SUM(D55:D87)</f>
        <v>7610.37</v>
      </c>
      <c r="E54" s="60">
        <f t="shared" ref="E54:E57" si="3">D54/C54*100</f>
        <v>10.589077501043551</v>
      </c>
      <c r="F54" s="54">
        <f>SUM(F55:F88)</f>
        <v>14057.12</v>
      </c>
      <c r="G54" s="54">
        <f>C54-D54</f>
        <v>64259.63</v>
      </c>
      <c r="H54" s="54">
        <f>B54-D54</f>
        <v>528289.63</v>
      </c>
    </row>
    <row r="55" spans="1:8" x14ac:dyDescent="0.25">
      <c r="A55" s="57" t="s">
        <v>87</v>
      </c>
      <c r="B55" s="58">
        <v>33300</v>
      </c>
      <c r="C55" s="58">
        <v>3500</v>
      </c>
      <c r="D55" s="58">
        <v>498.79</v>
      </c>
      <c r="E55" s="56">
        <f t="shared" si="3"/>
        <v>14.251142857142856</v>
      </c>
      <c r="F55" s="58">
        <v>498.79</v>
      </c>
      <c r="G55" s="55">
        <f t="shared" ref="G55:G88" si="4">C55-D55</f>
        <v>3001.21</v>
      </c>
      <c r="H55" s="55">
        <f t="shared" ref="H55:H88" si="5">B55-D55</f>
        <v>32801.21</v>
      </c>
    </row>
    <row r="56" spans="1:8" x14ac:dyDescent="0.25">
      <c r="A56" s="57" t="s">
        <v>88</v>
      </c>
      <c r="B56" s="58">
        <v>2500</v>
      </c>
      <c r="C56" s="58">
        <v>200</v>
      </c>
      <c r="D56" s="58">
        <v>6.1</v>
      </c>
      <c r="E56" s="56">
        <f t="shared" si="3"/>
        <v>3.05</v>
      </c>
      <c r="F56" s="58">
        <v>6.1</v>
      </c>
      <c r="G56" s="55">
        <f t="shared" si="4"/>
        <v>193.9</v>
      </c>
      <c r="H56" s="55">
        <f t="shared" si="5"/>
        <v>2493.9</v>
      </c>
    </row>
    <row r="57" spans="1:8" x14ac:dyDescent="0.25">
      <c r="A57" s="57" t="s">
        <v>89</v>
      </c>
      <c r="B57" s="58">
        <v>4500</v>
      </c>
      <c r="C57" s="58">
        <v>1000</v>
      </c>
      <c r="D57" s="58">
        <v>0</v>
      </c>
      <c r="E57" s="56">
        <f t="shared" si="3"/>
        <v>0</v>
      </c>
      <c r="F57" s="58">
        <v>0</v>
      </c>
      <c r="G57" s="55">
        <f t="shared" si="4"/>
        <v>1000</v>
      </c>
      <c r="H57" s="55">
        <f t="shared" si="5"/>
        <v>4500</v>
      </c>
    </row>
    <row r="58" spans="1:8" x14ac:dyDescent="0.25">
      <c r="A58" s="57" t="s">
        <v>90</v>
      </c>
      <c r="B58" s="58">
        <v>4900</v>
      </c>
      <c r="C58" s="58">
        <v>800</v>
      </c>
      <c r="D58" s="58">
        <v>0</v>
      </c>
      <c r="E58" s="56">
        <v>0</v>
      </c>
      <c r="F58" s="58">
        <v>0</v>
      </c>
      <c r="G58" s="55">
        <f t="shared" si="4"/>
        <v>800</v>
      </c>
      <c r="H58" s="55">
        <f t="shared" si="5"/>
        <v>4900</v>
      </c>
    </row>
    <row r="59" spans="1:8" x14ac:dyDescent="0.25">
      <c r="A59" s="57" t="s">
        <v>91</v>
      </c>
      <c r="B59" s="58">
        <v>16900</v>
      </c>
      <c r="C59" s="58">
        <v>2500</v>
      </c>
      <c r="D59" s="58">
        <v>0</v>
      </c>
      <c r="E59" s="56">
        <f t="shared" ref="E59:E66" si="6">D59/C59*100</f>
        <v>0</v>
      </c>
      <c r="F59" s="58">
        <v>903.08</v>
      </c>
      <c r="G59" s="55">
        <f t="shared" si="4"/>
        <v>2500</v>
      </c>
      <c r="H59" s="55">
        <f t="shared" si="5"/>
        <v>16900</v>
      </c>
    </row>
    <row r="60" spans="1:8" x14ac:dyDescent="0.25">
      <c r="A60" s="57" t="s">
        <v>92</v>
      </c>
      <c r="B60" s="58">
        <v>110400</v>
      </c>
      <c r="C60" s="58">
        <v>9950</v>
      </c>
      <c r="D60" s="58">
        <v>0</v>
      </c>
      <c r="E60" s="56">
        <f t="shared" si="6"/>
        <v>0</v>
      </c>
      <c r="F60" s="58">
        <v>0</v>
      </c>
      <c r="G60" s="55">
        <f t="shared" si="4"/>
        <v>9950</v>
      </c>
      <c r="H60" s="55">
        <f t="shared" si="5"/>
        <v>110400</v>
      </c>
    </row>
    <row r="61" spans="1:8" x14ac:dyDescent="0.25">
      <c r="A61" s="57" t="s">
        <v>93</v>
      </c>
      <c r="B61" s="58">
        <v>4000</v>
      </c>
      <c r="C61" s="58">
        <v>400</v>
      </c>
      <c r="D61" s="58">
        <v>64</v>
      </c>
      <c r="E61" s="56">
        <f t="shared" si="6"/>
        <v>16</v>
      </c>
      <c r="F61" s="58">
        <v>64</v>
      </c>
      <c r="G61" s="55">
        <f t="shared" si="4"/>
        <v>336</v>
      </c>
      <c r="H61" s="55">
        <f t="shared" si="5"/>
        <v>3936</v>
      </c>
    </row>
    <row r="62" spans="1:8" x14ac:dyDescent="0.25">
      <c r="A62" s="57" t="s">
        <v>94</v>
      </c>
      <c r="B62" s="58">
        <v>109200</v>
      </c>
      <c r="C62" s="58">
        <v>9740</v>
      </c>
      <c r="D62" s="58">
        <v>0</v>
      </c>
      <c r="E62" s="56">
        <f t="shared" si="6"/>
        <v>0</v>
      </c>
      <c r="F62" s="58">
        <v>0</v>
      </c>
      <c r="G62" s="55">
        <f t="shared" si="4"/>
        <v>9740</v>
      </c>
      <c r="H62" s="55">
        <f t="shared" si="5"/>
        <v>109200</v>
      </c>
    </row>
    <row r="63" spans="1:8" x14ac:dyDescent="0.25">
      <c r="A63" s="57" t="s">
        <v>95</v>
      </c>
      <c r="B63" s="58">
        <v>20600</v>
      </c>
      <c r="C63" s="58">
        <v>1700</v>
      </c>
      <c r="D63" s="58">
        <v>0</v>
      </c>
      <c r="E63" s="56">
        <f t="shared" si="6"/>
        <v>0</v>
      </c>
      <c r="F63" s="58">
        <v>0</v>
      </c>
      <c r="G63" s="55">
        <f t="shared" si="4"/>
        <v>1700</v>
      </c>
      <c r="H63" s="55">
        <f t="shared" si="5"/>
        <v>20600</v>
      </c>
    </row>
    <row r="64" spans="1:8" x14ac:dyDescent="0.25">
      <c r="A64" s="57" t="s">
        <v>96</v>
      </c>
      <c r="B64" s="58">
        <v>7300</v>
      </c>
      <c r="C64" s="58">
        <v>200</v>
      </c>
      <c r="D64" s="58">
        <v>0</v>
      </c>
      <c r="E64" s="56">
        <f t="shared" si="6"/>
        <v>0</v>
      </c>
      <c r="F64" s="58">
        <v>0</v>
      </c>
      <c r="G64" s="55">
        <f t="shared" si="4"/>
        <v>200</v>
      </c>
      <c r="H64" s="55">
        <f t="shared" si="5"/>
        <v>7300</v>
      </c>
    </row>
    <row r="65" spans="1:8" x14ac:dyDescent="0.25">
      <c r="A65" s="57" t="s">
        <v>97</v>
      </c>
      <c r="B65" s="58">
        <v>8500</v>
      </c>
      <c r="C65" s="58">
        <v>900</v>
      </c>
      <c r="D65" s="58">
        <v>0</v>
      </c>
      <c r="E65" s="56">
        <f t="shared" si="6"/>
        <v>0</v>
      </c>
      <c r="F65" s="58">
        <v>0</v>
      </c>
      <c r="G65" s="55">
        <f t="shared" si="4"/>
        <v>900</v>
      </c>
      <c r="H65" s="55">
        <f t="shared" si="5"/>
        <v>8500</v>
      </c>
    </row>
    <row r="66" spans="1:8" x14ac:dyDescent="0.25">
      <c r="A66" s="57" t="s">
        <v>98</v>
      </c>
      <c r="B66" s="58">
        <v>9300</v>
      </c>
      <c r="C66" s="58">
        <v>700</v>
      </c>
      <c r="D66" s="58">
        <v>0</v>
      </c>
      <c r="E66" s="56">
        <f t="shared" si="6"/>
        <v>0</v>
      </c>
      <c r="F66" s="58">
        <v>0</v>
      </c>
      <c r="G66" s="55">
        <f t="shared" si="4"/>
        <v>700</v>
      </c>
      <c r="H66" s="55">
        <f t="shared" si="5"/>
        <v>9300</v>
      </c>
    </row>
    <row r="67" spans="1:8" x14ac:dyDescent="0.25">
      <c r="A67" s="57" t="s">
        <v>99</v>
      </c>
      <c r="B67" s="58">
        <v>2000</v>
      </c>
      <c r="C67" s="58">
        <v>200</v>
      </c>
      <c r="D67" s="58">
        <v>0</v>
      </c>
      <c r="E67" s="56">
        <v>0</v>
      </c>
      <c r="F67" s="58">
        <v>0</v>
      </c>
      <c r="G67" s="55">
        <f t="shared" si="4"/>
        <v>200</v>
      </c>
      <c r="H67" s="55">
        <f t="shared" si="5"/>
        <v>2000</v>
      </c>
    </row>
    <row r="68" spans="1:8" x14ac:dyDescent="0.25">
      <c r="A68" s="57" t="s">
        <v>100</v>
      </c>
      <c r="B68" s="58">
        <v>6000</v>
      </c>
      <c r="C68" s="58">
        <v>0</v>
      </c>
      <c r="D68" s="58">
        <v>17.100000000000001</v>
      </c>
      <c r="E68" s="56">
        <v>0</v>
      </c>
      <c r="F68" s="58">
        <v>51.25</v>
      </c>
      <c r="G68" s="55">
        <f t="shared" si="4"/>
        <v>-17.100000000000001</v>
      </c>
      <c r="H68" s="55">
        <f t="shared" si="5"/>
        <v>5982.9</v>
      </c>
    </row>
    <row r="69" spans="1:8" x14ac:dyDescent="0.25">
      <c r="A69" s="57" t="s">
        <v>101</v>
      </c>
      <c r="B69" s="58">
        <v>900</v>
      </c>
      <c r="C69" s="58">
        <v>180</v>
      </c>
      <c r="D69" s="58">
        <v>99</v>
      </c>
      <c r="E69" s="56">
        <v>0</v>
      </c>
      <c r="F69" s="58">
        <v>99.2</v>
      </c>
      <c r="G69" s="55">
        <f t="shared" si="4"/>
        <v>81</v>
      </c>
      <c r="H69" s="55">
        <f t="shared" si="5"/>
        <v>801</v>
      </c>
    </row>
    <row r="70" spans="1:8" x14ac:dyDescent="0.25">
      <c r="A70" s="57" t="s">
        <v>102</v>
      </c>
      <c r="B70" s="58">
        <v>3000</v>
      </c>
      <c r="C70" s="58">
        <v>400</v>
      </c>
      <c r="D70" s="58">
        <v>9.2100000000000009</v>
      </c>
      <c r="E70" s="56">
        <f>D70/C70*100</f>
        <v>2.3025000000000002</v>
      </c>
      <c r="F70" s="58">
        <v>4188.62</v>
      </c>
      <c r="G70" s="55">
        <f t="shared" si="4"/>
        <v>390.79</v>
      </c>
      <c r="H70" s="55">
        <f t="shared" si="5"/>
        <v>2990.79</v>
      </c>
    </row>
    <row r="71" spans="1:8" x14ac:dyDescent="0.25">
      <c r="A71" s="57" t="s">
        <v>136</v>
      </c>
      <c r="B71" s="58">
        <v>0</v>
      </c>
      <c r="C71" s="58">
        <v>0</v>
      </c>
      <c r="D71" s="58">
        <v>31.51</v>
      </c>
      <c r="E71" s="56"/>
      <c r="F71" s="58">
        <v>38.51</v>
      </c>
      <c r="G71" s="55">
        <f t="shared" si="4"/>
        <v>-31.51</v>
      </c>
      <c r="H71" s="55">
        <f t="shared" si="5"/>
        <v>-31.51</v>
      </c>
    </row>
    <row r="72" spans="1:8" x14ac:dyDescent="0.25">
      <c r="A72" s="57" t="s">
        <v>103</v>
      </c>
      <c r="B72" s="58">
        <v>8500</v>
      </c>
      <c r="C72" s="58">
        <v>1000</v>
      </c>
      <c r="D72" s="58">
        <v>21.5</v>
      </c>
      <c r="E72" s="56">
        <v>0</v>
      </c>
      <c r="F72" s="58">
        <v>66</v>
      </c>
      <c r="G72" s="55">
        <f t="shared" si="4"/>
        <v>978.5</v>
      </c>
      <c r="H72" s="55">
        <f t="shared" si="5"/>
        <v>8478.5</v>
      </c>
    </row>
    <row r="73" spans="1:8" x14ac:dyDescent="0.25">
      <c r="A73" s="57" t="s">
        <v>104</v>
      </c>
      <c r="B73" s="58">
        <v>4700</v>
      </c>
      <c r="C73" s="58">
        <v>0</v>
      </c>
      <c r="D73" s="58">
        <v>242.24</v>
      </c>
      <c r="E73" s="56">
        <v>0</v>
      </c>
      <c r="F73" s="58">
        <v>244.37</v>
      </c>
      <c r="G73" s="55">
        <f t="shared" si="4"/>
        <v>-242.24</v>
      </c>
      <c r="H73" s="55">
        <f t="shared" si="5"/>
        <v>4457.76</v>
      </c>
    </row>
    <row r="74" spans="1:8" x14ac:dyDescent="0.25">
      <c r="A74" s="57" t="s">
        <v>105</v>
      </c>
      <c r="B74" s="58">
        <v>1700</v>
      </c>
      <c r="C74" s="58">
        <v>500</v>
      </c>
      <c r="D74" s="58">
        <v>0</v>
      </c>
      <c r="E74" s="56">
        <v>0</v>
      </c>
      <c r="F74" s="58">
        <v>0</v>
      </c>
      <c r="G74" s="55">
        <f t="shared" si="4"/>
        <v>500</v>
      </c>
      <c r="H74" s="55">
        <f t="shared" si="5"/>
        <v>1700</v>
      </c>
    </row>
    <row r="75" spans="1:8" x14ac:dyDescent="0.25">
      <c r="A75" s="57" t="s">
        <v>106</v>
      </c>
      <c r="B75" s="58">
        <v>5000</v>
      </c>
      <c r="C75" s="58">
        <v>400</v>
      </c>
      <c r="D75" s="58">
        <v>0</v>
      </c>
      <c r="E75" s="56">
        <f t="shared" ref="E75:E93" si="7">D75/C75*100</f>
        <v>0</v>
      </c>
      <c r="F75" s="58">
        <v>0</v>
      </c>
      <c r="G75" s="55">
        <f t="shared" si="4"/>
        <v>400</v>
      </c>
      <c r="H75" s="55">
        <f t="shared" si="5"/>
        <v>5000</v>
      </c>
    </row>
    <row r="76" spans="1:8" x14ac:dyDescent="0.25">
      <c r="A76" s="57" t="s">
        <v>107</v>
      </c>
      <c r="B76" s="58">
        <v>7100</v>
      </c>
      <c r="C76" s="58">
        <v>100</v>
      </c>
      <c r="D76" s="58">
        <v>0</v>
      </c>
      <c r="E76" s="56">
        <f t="shared" si="7"/>
        <v>0</v>
      </c>
      <c r="F76" s="58">
        <v>0</v>
      </c>
      <c r="G76" s="55">
        <f t="shared" si="4"/>
        <v>100</v>
      </c>
      <c r="H76" s="55">
        <f t="shared" si="5"/>
        <v>7100</v>
      </c>
    </row>
    <row r="77" spans="1:8" x14ac:dyDescent="0.25">
      <c r="A77" s="57" t="s">
        <v>108</v>
      </c>
      <c r="B77" s="58">
        <v>6500</v>
      </c>
      <c r="C77" s="58">
        <v>600</v>
      </c>
      <c r="D77" s="58">
        <v>31.01</v>
      </c>
      <c r="E77" s="56">
        <f t="shared" si="7"/>
        <v>5.1683333333333339</v>
      </c>
      <c r="F77" s="58">
        <v>31.01</v>
      </c>
      <c r="G77" s="55">
        <f t="shared" si="4"/>
        <v>568.99</v>
      </c>
      <c r="H77" s="55">
        <f t="shared" si="5"/>
        <v>6468.99</v>
      </c>
    </row>
    <row r="78" spans="1:8" ht="15.6" customHeight="1" x14ac:dyDescent="0.25">
      <c r="A78" s="57" t="s">
        <v>109</v>
      </c>
      <c r="B78" s="58">
        <v>2000</v>
      </c>
      <c r="C78" s="58">
        <v>200</v>
      </c>
      <c r="D78" s="58">
        <v>577.79999999999995</v>
      </c>
      <c r="E78" s="56">
        <f t="shared" si="7"/>
        <v>288.89999999999998</v>
      </c>
      <c r="F78" s="58">
        <v>0</v>
      </c>
      <c r="G78" s="55">
        <f t="shared" si="4"/>
        <v>-377.79999999999995</v>
      </c>
      <c r="H78" s="55">
        <f t="shared" si="5"/>
        <v>1422.2</v>
      </c>
    </row>
    <row r="79" spans="1:8" x14ac:dyDescent="0.25">
      <c r="A79" s="57" t="s">
        <v>110</v>
      </c>
      <c r="B79" s="58">
        <v>6900</v>
      </c>
      <c r="C79" s="58">
        <v>500</v>
      </c>
      <c r="D79" s="58">
        <v>0</v>
      </c>
      <c r="E79" s="56">
        <f t="shared" si="7"/>
        <v>0</v>
      </c>
      <c r="F79" s="58">
        <v>0</v>
      </c>
      <c r="G79" s="55">
        <f t="shared" si="4"/>
        <v>500</v>
      </c>
      <c r="H79" s="55">
        <f t="shared" si="5"/>
        <v>6900</v>
      </c>
    </row>
    <row r="80" spans="1:8" x14ac:dyDescent="0.25">
      <c r="A80" s="57" t="s">
        <v>111</v>
      </c>
      <c r="B80" s="58">
        <v>7000</v>
      </c>
      <c r="C80" s="58">
        <v>700</v>
      </c>
      <c r="D80" s="58">
        <v>74.27</v>
      </c>
      <c r="E80" s="56">
        <f t="shared" si="7"/>
        <v>10.61</v>
      </c>
      <c r="F80" s="58">
        <v>74.27</v>
      </c>
      <c r="G80" s="55">
        <f t="shared" si="4"/>
        <v>625.73</v>
      </c>
      <c r="H80" s="55">
        <f t="shared" si="5"/>
        <v>6925.73</v>
      </c>
    </row>
    <row r="81" spans="1:8" x14ac:dyDescent="0.25">
      <c r="A81" s="57" t="s">
        <v>112</v>
      </c>
      <c r="B81" s="58">
        <v>3000</v>
      </c>
      <c r="C81" s="58">
        <v>600</v>
      </c>
      <c r="D81" s="58">
        <v>0</v>
      </c>
      <c r="E81" s="56">
        <f t="shared" si="7"/>
        <v>0</v>
      </c>
      <c r="F81" s="58">
        <v>0</v>
      </c>
      <c r="G81" s="55">
        <f t="shared" si="4"/>
        <v>600</v>
      </c>
      <c r="H81" s="55">
        <f t="shared" si="5"/>
        <v>3000</v>
      </c>
    </row>
    <row r="82" spans="1:8" x14ac:dyDescent="0.25">
      <c r="A82" s="57" t="s">
        <v>113</v>
      </c>
      <c r="B82" s="58">
        <v>1800</v>
      </c>
      <c r="C82" s="58">
        <v>0</v>
      </c>
      <c r="D82" s="58">
        <v>0</v>
      </c>
      <c r="E82" s="56">
        <v>0</v>
      </c>
      <c r="F82" s="58">
        <v>0</v>
      </c>
      <c r="G82" s="55">
        <f t="shared" si="4"/>
        <v>0</v>
      </c>
      <c r="H82" s="55">
        <f t="shared" si="5"/>
        <v>1800</v>
      </c>
    </row>
    <row r="83" spans="1:8" x14ac:dyDescent="0.25">
      <c r="A83" s="57" t="s">
        <v>114</v>
      </c>
      <c r="B83" s="58">
        <v>11800</v>
      </c>
      <c r="C83" s="58">
        <v>2200</v>
      </c>
      <c r="D83" s="58">
        <v>19.190000000000001</v>
      </c>
      <c r="E83" s="56">
        <f t="shared" si="7"/>
        <v>0.87227272727272731</v>
      </c>
      <c r="F83" s="58">
        <v>5707.03</v>
      </c>
      <c r="G83" s="55">
        <f t="shared" si="4"/>
        <v>2180.81</v>
      </c>
      <c r="H83" s="55">
        <f t="shared" si="5"/>
        <v>11780.81</v>
      </c>
    </row>
    <row r="84" spans="1:8" x14ac:dyDescent="0.25">
      <c r="A84" s="57" t="s">
        <v>115</v>
      </c>
      <c r="B84" s="58">
        <v>22800</v>
      </c>
      <c r="C84" s="58">
        <v>1000</v>
      </c>
      <c r="D84" s="58">
        <v>41.08</v>
      </c>
      <c r="E84" s="56">
        <f t="shared" si="7"/>
        <v>4.1079999999999997</v>
      </c>
      <c r="F84" s="58">
        <v>41.08</v>
      </c>
      <c r="G84" s="55">
        <f t="shared" si="4"/>
        <v>958.92</v>
      </c>
      <c r="H84" s="55">
        <f t="shared" si="5"/>
        <v>22758.92</v>
      </c>
    </row>
    <row r="85" spans="1:8" x14ac:dyDescent="0.25">
      <c r="A85" s="57" t="s">
        <v>116</v>
      </c>
      <c r="B85" s="58">
        <v>3000</v>
      </c>
      <c r="C85" s="58">
        <v>600</v>
      </c>
      <c r="D85" s="58">
        <v>0</v>
      </c>
      <c r="E85" s="56">
        <f t="shared" si="7"/>
        <v>0</v>
      </c>
      <c r="F85" s="58">
        <v>13.69</v>
      </c>
      <c r="G85" s="55">
        <f t="shared" si="4"/>
        <v>600</v>
      </c>
      <c r="H85" s="55">
        <f t="shared" si="5"/>
        <v>3000</v>
      </c>
    </row>
    <row r="86" spans="1:8" x14ac:dyDescent="0.25">
      <c r="A86" s="57" t="s">
        <v>117</v>
      </c>
      <c r="B86" s="58">
        <v>83600</v>
      </c>
      <c r="C86" s="58">
        <v>13900</v>
      </c>
      <c r="D86" s="58">
        <v>187.37</v>
      </c>
      <c r="E86" s="56">
        <f t="shared" si="7"/>
        <v>1.3479856115107915</v>
      </c>
      <c r="F86" s="58">
        <v>267.62</v>
      </c>
      <c r="G86" s="55">
        <f t="shared" si="4"/>
        <v>13712.63</v>
      </c>
      <c r="H86" s="55">
        <f t="shared" si="5"/>
        <v>83412.63</v>
      </c>
    </row>
    <row r="87" spans="1:8" x14ac:dyDescent="0.25">
      <c r="A87" s="57" t="s">
        <v>149</v>
      </c>
      <c r="B87" s="58">
        <v>15200</v>
      </c>
      <c r="C87" s="58">
        <v>15200</v>
      </c>
      <c r="D87" s="58">
        <v>5690.2</v>
      </c>
      <c r="E87" s="56">
        <f t="shared" si="7"/>
        <v>37.435526315789474</v>
      </c>
      <c r="F87" s="58">
        <v>1762.5</v>
      </c>
      <c r="G87" s="55">
        <f t="shared" si="4"/>
        <v>9509.7999999999993</v>
      </c>
      <c r="H87" s="55">
        <f t="shared" si="5"/>
        <v>9509.7999999999993</v>
      </c>
    </row>
    <row r="88" spans="1:8" x14ac:dyDescent="0.25">
      <c r="A88" s="57" t="s">
        <v>150</v>
      </c>
      <c r="B88" s="58">
        <v>2000</v>
      </c>
      <c r="C88" s="58">
        <v>2000</v>
      </c>
      <c r="D88" s="58">
        <v>0</v>
      </c>
      <c r="E88" s="56">
        <v>0</v>
      </c>
      <c r="F88" s="58">
        <v>0</v>
      </c>
      <c r="G88" s="55">
        <f t="shared" si="4"/>
        <v>2000</v>
      </c>
      <c r="H88" s="55">
        <f t="shared" si="5"/>
        <v>2000</v>
      </c>
    </row>
    <row r="89" spans="1:8" x14ac:dyDescent="0.25">
      <c r="A89" s="53" t="s">
        <v>137</v>
      </c>
      <c r="B89" s="54">
        <f>SUM(B90:B92)</f>
        <v>30000</v>
      </c>
      <c r="C89" s="54">
        <f>SUM(C90:C92)</f>
        <v>30000</v>
      </c>
      <c r="D89" s="54">
        <f>SUM(D90:D92)</f>
        <v>0</v>
      </c>
      <c r="E89" s="60">
        <f t="shared" si="7"/>
        <v>0</v>
      </c>
      <c r="F89" s="54">
        <v>0</v>
      </c>
      <c r="G89" s="54">
        <f>C89-D89</f>
        <v>30000</v>
      </c>
      <c r="H89" s="54">
        <f>B89-D89</f>
        <v>30000</v>
      </c>
    </row>
    <row r="90" spans="1:8" x14ac:dyDescent="0.25">
      <c r="A90" s="57" t="s">
        <v>152</v>
      </c>
      <c r="B90" s="58">
        <v>5000</v>
      </c>
      <c r="C90" s="58">
        <v>5000</v>
      </c>
      <c r="D90" s="58">
        <v>0</v>
      </c>
      <c r="E90" s="56">
        <f t="shared" si="7"/>
        <v>0</v>
      </c>
      <c r="F90" s="58">
        <v>0</v>
      </c>
      <c r="G90" s="55">
        <f t="shared" ref="G90:G92" si="8">C90-D90</f>
        <v>5000</v>
      </c>
      <c r="H90" s="55">
        <f t="shared" ref="H90:H92" si="9">B90-D90</f>
        <v>5000</v>
      </c>
    </row>
    <row r="91" spans="1:8" x14ac:dyDescent="0.25">
      <c r="A91" s="57" t="s">
        <v>151</v>
      </c>
      <c r="B91" s="58">
        <v>10000</v>
      </c>
      <c r="C91" s="58">
        <v>10000</v>
      </c>
      <c r="D91" s="58">
        <v>0</v>
      </c>
      <c r="E91" s="56">
        <f t="shared" si="7"/>
        <v>0</v>
      </c>
      <c r="F91" s="58">
        <v>0</v>
      </c>
      <c r="G91" s="55">
        <f t="shared" si="8"/>
        <v>10000</v>
      </c>
      <c r="H91" s="55">
        <f t="shared" si="9"/>
        <v>10000</v>
      </c>
    </row>
    <row r="92" spans="1:8" x14ac:dyDescent="0.25">
      <c r="A92" s="57" t="s">
        <v>153</v>
      </c>
      <c r="B92" s="58">
        <v>15000</v>
      </c>
      <c r="C92" s="58">
        <v>15000</v>
      </c>
      <c r="D92" s="58">
        <v>0</v>
      </c>
      <c r="E92" s="56">
        <f t="shared" si="7"/>
        <v>0</v>
      </c>
      <c r="F92" s="58">
        <v>0</v>
      </c>
      <c r="G92" s="55">
        <f t="shared" si="8"/>
        <v>15000</v>
      </c>
      <c r="H92" s="55">
        <f t="shared" si="9"/>
        <v>15000</v>
      </c>
    </row>
    <row r="93" spans="1:8" x14ac:dyDescent="0.25">
      <c r="A93" s="53" t="s">
        <v>118</v>
      </c>
      <c r="B93" s="54">
        <f>SUM(B94:B97)</f>
        <v>1797039</v>
      </c>
      <c r="C93" s="54">
        <f>SUM(C94:C97)</f>
        <v>-25540</v>
      </c>
      <c r="D93" s="54">
        <f>SUM(D94:D97)</f>
        <v>0</v>
      </c>
      <c r="E93" s="60">
        <f t="shared" si="7"/>
        <v>0</v>
      </c>
      <c r="F93" s="54">
        <v>0</v>
      </c>
      <c r="G93" s="54">
        <f>C93-D93</f>
        <v>-25540</v>
      </c>
      <c r="H93" s="54">
        <f>B93-D93</f>
        <v>1797039</v>
      </c>
    </row>
    <row r="94" spans="1:8" x14ac:dyDescent="0.25">
      <c r="A94" s="57" t="s">
        <v>119</v>
      </c>
      <c r="B94" s="58">
        <v>2100</v>
      </c>
      <c r="C94" s="58">
        <v>0</v>
      </c>
      <c r="D94" s="58">
        <v>0</v>
      </c>
      <c r="E94" s="56">
        <v>0</v>
      </c>
      <c r="F94" s="58">
        <v>0</v>
      </c>
      <c r="G94" s="55">
        <f t="shared" ref="G94:G97" si="10">C94-D94</f>
        <v>0</v>
      </c>
      <c r="H94" s="55">
        <f t="shared" ref="H94:H97" si="11">B94-D94</f>
        <v>2100</v>
      </c>
    </row>
    <row r="95" spans="1:8" x14ac:dyDescent="0.25">
      <c r="A95" s="57" t="s">
        <v>120</v>
      </c>
      <c r="B95" s="58">
        <v>19000</v>
      </c>
      <c r="C95" s="58">
        <v>2700</v>
      </c>
      <c r="D95" s="58">
        <v>0</v>
      </c>
      <c r="E95" s="56">
        <f>D95/C95*100</f>
        <v>0</v>
      </c>
      <c r="F95" s="58">
        <v>0</v>
      </c>
      <c r="G95" s="55">
        <f t="shared" si="10"/>
        <v>2700</v>
      </c>
      <c r="H95" s="55">
        <f t="shared" si="11"/>
        <v>19000</v>
      </c>
    </row>
    <row r="96" spans="1:8" x14ac:dyDescent="0.25">
      <c r="A96" s="57" t="s">
        <v>121</v>
      </c>
      <c r="B96" s="58">
        <v>2000</v>
      </c>
      <c r="C96" s="58">
        <v>500</v>
      </c>
      <c r="D96" s="58">
        <v>0</v>
      </c>
      <c r="E96" s="56">
        <v>0</v>
      </c>
      <c r="F96" s="58">
        <v>0</v>
      </c>
      <c r="G96" s="55">
        <f t="shared" si="10"/>
        <v>500</v>
      </c>
      <c r="H96" s="55">
        <f t="shared" si="11"/>
        <v>2000</v>
      </c>
    </row>
    <row r="97" spans="1:8" x14ac:dyDescent="0.25">
      <c r="A97" s="57" t="s">
        <v>122</v>
      </c>
      <c r="B97" s="58">
        <v>1773939</v>
      </c>
      <c r="C97" s="58">
        <v>-28740</v>
      </c>
      <c r="D97" s="58">
        <v>0</v>
      </c>
      <c r="E97" s="56">
        <f>D97/C97*100</f>
        <v>0</v>
      </c>
      <c r="F97" s="58">
        <v>0</v>
      </c>
      <c r="G97" s="55">
        <f t="shared" si="10"/>
        <v>-28740</v>
      </c>
      <c r="H97" s="55">
        <f t="shared" si="11"/>
        <v>1773939</v>
      </c>
    </row>
    <row r="99" spans="1:8" x14ac:dyDescent="0.25">
      <c r="A99" s="37" t="s">
        <v>138</v>
      </c>
    </row>
  </sheetData>
  <mergeCells count="4">
    <mergeCell ref="A1:I1"/>
    <mergeCell ref="A2:I2"/>
    <mergeCell ref="A3:I3"/>
    <mergeCell ref="A4:I4"/>
  </mergeCells>
  <printOptions horizontalCentered="1"/>
  <pageMargins left="0" right="0" top="0.74803149606299213" bottom="0.55118110236220474" header="0.31496062992125984" footer="0.31496062992125984"/>
  <pageSetup scale="64" orientation="landscape" r:id="rId1"/>
  <headerFooter>
    <oddFooter>&amp;LANEXO NO.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7" workbookViewId="0">
      <selection activeCell="H11" sqref="H11"/>
    </sheetView>
  </sheetViews>
  <sheetFormatPr baseColWidth="10" defaultColWidth="18.42578125" defaultRowHeight="15" x14ac:dyDescent="0.25"/>
  <sheetData>
    <row r="1" spans="1:4" x14ac:dyDescent="0.25">
      <c r="A1" s="25" t="s">
        <v>22</v>
      </c>
      <c r="B1" s="25" t="s">
        <v>23</v>
      </c>
      <c r="C1" s="25" t="s">
        <v>15</v>
      </c>
      <c r="D1" s="25" t="s">
        <v>31</v>
      </c>
    </row>
    <row r="2" spans="1:4" x14ac:dyDescent="0.25">
      <c r="A2" s="24">
        <v>936500</v>
      </c>
      <c r="B2" s="24">
        <v>41112.660000000003</v>
      </c>
      <c r="C2" s="24">
        <v>36553.980000000003</v>
      </c>
      <c r="D2" s="24">
        <f>A2-B2</f>
        <v>895387.34</v>
      </c>
    </row>
    <row r="41" spans="1:1" x14ac:dyDescent="0.25">
      <c r="A41" s="37" t="s">
        <v>138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zoomScaleSheetLayoutView="100" workbookViewId="0">
      <pane ySplit="6" topLeftCell="A7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47.85546875" style="36" customWidth="1"/>
    <col min="2" max="2" width="15.42578125" style="36" customWidth="1"/>
    <col min="3" max="3" width="13.42578125" style="36" customWidth="1"/>
    <col min="4" max="4" width="17.28515625" style="36" customWidth="1"/>
    <col min="5" max="6" width="12.5703125" style="36" bestFit="1" customWidth="1"/>
    <col min="7" max="7" width="13.42578125" style="36" customWidth="1"/>
    <col min="8" max="8" width="14.42578125" style="36" customWidth="1"/>
    <col min="9" max="16384" width="11.42578125" style="36"/>
  </cols>
  <sheetData>
    <row r="1" spans="1:8" ht="15.75" x14ac:dyDescent="0.25">
      <c r="A1" s="77" t="s">
        <v>34</v>
      </c>
      <c r="B1" s="77"/>
      <c r="C1" s="77"/>
      <c r="D1" s="77"/>
      <c r="E1" s="77"/>
      <c r="F1" s="77"/>
      <c r="G1" s="77"/>
    </row>
    <row r="2" spans="1:8" x14ac:dyDescent="0.25">
      <c r="A2" s="81" t="s">
        <v>10</v>
      </c>
      <c r="B2" s="81"/>
      <c r="C2" s="81"/>
      <c r="D2" s="81"/>
      <c r="E2" s="81"/>
      <c r="F2" s="81"/>
      <c r="G2" s="81"/>
    </row>
    <row r="3" spans="1:8" x14ac:dyDescent="0.25">
      <c r="A3" s="82" t="s">
        <v>140</v>
      </c>
      <c r="B3" s="82"/>
      <c r="C3" s="82"/>
      <c r="D3" s="82"/>
      <c r="E3" s="82"/>
      <c r="F3" s="82"/>
      <c r="G3" s="82"/>
    </row>
    <row r="4" spans="1:8" ht="15.75" thickBot="1" x14ac:dyDescent="0.3">
      <c r="A4" s="83" t="s">
        <v>24</v>
      </c>
      <c r="B4" s="83"/>
      <c r="C4" s="83"/>
      <c r="D4" s="83"/>
      <c r="E4" s="83"/>
      <c r="F4" s="83"/>
      <c r="G4" s="83"/>
    </row>
    <row r="5" spans="1:8" ht="45" x14ac:dyDescent="0.25">
      <c r="A5" s="61" t="s">
        <v>126</v>
      </c>
      <c r="B5" s="47" t="s">
        <v>41</v>
      </c>
      <c r="C5" s="47" t="s">
        <v>42</v>
      </c>
      <c r="D5" s="47" t="s">
        <v>43</v>
      </c>
      <c r="E5" s="48" t="s">
        <v>14</v>
      </c>
      <c r="F5" s="49" t="s">
        <v>44</v>
      </c>
      <c r="G5" s="47" t="s">
        <v>45</v>
      </c>
      <c r="H5" s="50" t="s">
        <v>46</v>
      </c>
    </row>
    <row r="6" spans="1:8" ht="15.75" thickBot="1" x14ac:dyDescent="0.3">
      <c r="A6" s="51" t="s">
        <v>47</v>
      </c>
      <c r="B6" s="52">
        <v>1</v>
      </c>
      <c r="C6" s="52">
        <v>2</v>
      </c>
      <c r="D6" s="52">
        <v>3</v>
      </c>
      <c r="E6" s="35" t="s">
        <v>25</v>
      </c>
      <c r="F6" s="52">
        <v>6</v>
      </c>
      <c r="G6" s="52">
        <v>5</v>
      </c>
      <c r="H6" s="52">
        <v>10</v>
      </c>
    </row>
    <row r="7" spans="1:8" x14ac:dyDescent="0.25">
      <c r="A7" s="53" t="s">
        <v>127</v>
      </c>
      <c r="B7" s="54">
        <f>SUM(B8+B11)</f>
        <v>11064565</v>
      </c>
      <c r="C7" s="54">
        <f>SUM(C8+C11)</f>
        <v>936500</v>
      </c>
      <c r="D7" s="54">
        <f>SUM(D11+D8)</f>
        <v>41112.660000000003</v>
      </c>
      <c r="E7" s="69">
        <f>D7/C7</f>
        <v>4.3900331019754407E-2</v>
      </c>
      <c r="F7" s="54">
        <f>SUM(F8)</f>
        <v>36553.980000000003</v>
      </c>
      <c r="G7" s="54">
        <f>C7-D7</f>
        <v>895387.34</v>
      </c>
      <c r="H7" s="54">
        <f>B7-D7</f>
        <v>11023452.34</v>
      </c>
    </row>
    <row r="8" spans="1:8" x14ac:dyDescent="0.25">
      <c r="A8" s="53" t="s">
        <v>59</v>
      </c>
      <c r="B8" s="55">
        <f>SUM(B9:B10)</f>
        <v>10994265</v>
      </c>
      <c r="C8" s="55">
        <f>SUM(C9:C10)</f>
        <v>916200</v>
      </c>
      <c r="D8" s="55">
        <v>41112.660000000003</v>
      </c>
      <c r="E8" s="70">
        <f t="shared" ref="E8:E10" si="0">D8/C8</f>
        <v>4.4873018991486581E-2</v>
      </c>
      <c r="F8" s="55">
        <v>36553.980000000003</v>
      </c>
      <c r="G8" s="55">
        <f>C8-D8</f>
        <v>875087.34</v>
      </c>
      <c r="H8" s="55">
        <f>SUM(B8-D8)</f>
        <v>10953152.34</v>
      </c>
    </row>
    <row r="9" spans="1:8" x14ac:dyDescent="0.25">
      <c r="A9" s="57" t="s">
        <v>79</v>
      </c>
      <c r="B9" s="58">
        <v>4994265</v>
      </c>
      <c r="C9" s="58">
        <v>416200</v>
      </c>
      <c r="D9" s="58">
        <v>0</v>
      </c>
      <c r="E9" s="70">
        <f t="shared" si="0"/>
        <v>0</v>
      </c>
      <c r="F9" s="58">
        <v>0</v>
      </c>
      <c r="G9" s="58">
        <v>0</v>
      </c>
      <c r="H9" s="58">
        <v>0</v>
      </c>
    </row>
    <row r="10" spans="1:8" x14ac:dyDescent="0.25">
      <c r="A10" s="57" t="s">
        <v>81</v>
      </c>
      <c r="B10" s="58">
        <v>6000000</v>
      </c>
      <c r="C10" s="58">
        <v>500000</v>
      </c>
      <c r="D10" s="58">
        <v>41112.660000000003</v>
      </c>
      <c r="E10" s="70">
        <f t="shared" si="0"/>
        <v>8.2225320000000005E-2</v>
      </c>
      <c r="F10" s="58">
        <v>36553.980000000003</v>
      </c>
      <c r="G10" s="58">
        <f>C10-D10</f>
        <v>458887.33999999997</v>
      </c>
      <c r="H10" s="58">
        <f>B10-D10</f>
        <v>5958887.3399999999</v>
      </c>
    </row>
    <row r="11" spans="1:8" x14ac:dyDescent="0.25">
      <c r="A11" s="53" t="s">
        <v>128</v>
      </c>
      <c r="B11" s="54">
        <v>70300</v>
      </c>
      <c r="C11" s="54">
        <f>SUM(C12)</f>
        <v>20300</v>
      </c>
      <c r="D11" s="54">
        <v>0</v>
      </c>
      <c r="E11" s="71">
        <v>0</v>
      </c>
      <c r="F11" s="54">
        <v>0</v>
      </c>
      <c r="G11" s="54">
        <f>C11-D11</f>
        <v>20300</v>
      </c>
      <c r="H11" s="54">
        <f>B11-D11</f>
        <v>70300</v>
      </c>
    </row>
    <row r="12" spans="1:8" x14ac:dyDescent="0.25">
      <c r="A12" s="57" t="s">
        <v>129</v>
      </c>
      <c r="B12" s="58">
        <v>70300</v>
      </c>
      <c r="C12" s="58">
        <v>20300</v>
      </c>
      <c r="D12" s="58">
        <v>0</v>
      </c>
      <c r="E12" s="72">
        <v>0</v>
      </c>
      <c r="F12" s="58">
        <v>0</v>
      </c>
      <c r="G12" s="58">
        <v>0</v>
      </c>
      <c r="H12" s="58">
        <v>0</v>
      </c>
    </row>
    <row r="15" spans="1:8" x14ac:dyDescent="0.25">
      <c r="A15" s="37" t="s">
        <v>138</v>
      </c>
    </row>
    <row r="20" spans="1:1" x14ac:dyDescent="0.25">
      <c r="A20" s="37" t="s">
        <v>38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" right="0" top="0.74803149606299213" bottom="0.55118110236220474" header="0.31496062992125984" footer="0.31496062992125984"/>
  <pageSetup scale="98" orientation="landscape" r:id="rId1"/>
  <headerFooter>
    <oddFooter>&amp;LANEXO NO.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19" sqref="A19"/>
    </sheetView>
  </sheetViews>
  <sheetFormatPr baseColWidth="10" defaultColWidth="11.5703125" defaultRowHeight="15" x14ac:dyDescent="0.25"/>
  <cols>
    <col min="1" max="1" width="85.85546875" style="37" bestFit="1" customWidth="1"/>
    <col min="2" max="2" width="41" style="37" customWidth="1"/>
    <col min="3" max="16384" width="11.5703125" style="37"/>
  </cols>
  <sheetData>
    <row r="1" spans="1:3" ht="15.75" x14ac:dyDescent="0.25">
      <c r="A1" s="77" t="s">
        <v>34</v>
      </c>
      <c r="B1" s="77"/>
    </row>
    <row r="2" spans="1:3" ht="14.45" customHeight="1" x14ac:dyDescent="0.25">
      <c r="A2" s="81" t="s">
        <v>10</v>
      </c>
      <c r="B2" s="81"/>
    </row>
    <row r="3" spans="1:3" ht="14.45" customHeight="1" x14ac:dyDescent="0.25">
      <c r="A3" s="82" t="s">
        <v>141</v>
      </c>
      <c r="B3" s="82"/>
    </row>
    <row r="4" spans="1:3" ht="15" customHeight="1" x14ac:dyDescent="0.25">
      <c r="A4" s="84" t="s">
        <v>24</v>
      </c>
      <c r="B4" s="85"/>
    </row>
    <row r="5" spans="1:3" ht="15" customHeight="1" x14ac:dyDescent="0.25">
      <c r="A5" s="40"/>
      <c r="B5" s="41"/>
    </row>
    <row r="7" spans="1:3" ht="15.75" x14ac:dyDescent="0.25">
      <c r="A7" s="86">
        <v>2020</v>
      </c>
      <c r="B7" s="86" t="s">
        <v>142</v>
      </c>
    </row>
    <row r="8" spans="1:3" ht="15.75" x14ac:dyDescent="0.25">
      <c r="A8" s="87" t="s">
        <v>36</v>
      </c>
      <c r="B8" s="88">
        <v>0</v>
      </c>
      <c r="C8" s="43"/>
    </row>
    <row r="9" spans="1:3" ht="15.75" x14ac:dyDescent="0.25">
      <c r="A9" s="87" t="s">
        <v>37</v>
      </c>
      <c r="B9" s="89">
        <v>0</v>
      </c>
    </row>
    <row r="10" spans="1:3" ht="15.75" x14ac:dyDescent="0.25">
      <c r="A10" s="87" t="s">
        <v>40</v>
      </c>
      <c r="B10" s="89">
        <v>46638.74</v>
      </c>
    </row>
    <row r="11" spans="1:3" ht="15.75" x14ac:dyDescent="0.25">
      <c r="A11" s="90" t="s">
        <v>130</v>
      </c>
      <c r="B11" s="91">
        <v>0</v>
      </c>
    </row>
    <row r="12" spans="1:3" ht="15.75" x14ac:dyDescent="0.25">
      <c r="A12" s="90" t="s">
        <v>131</v>
      </c>
      <c r="B12" s="88">
        <v>338.24</v>
      </c>
    </row>
    <row r="13" spans="1:3" ht="16.5" thickBot="1" x14ac:dyDescent="0.3">
      <c r="A13" s="92" t="s">
        <v>5</v>
      </c>
      <c r="B13" s="93">
        <f>SUM(B8:B12)</f>
        <v>46976.979999999996</v>
      </c>
    </row>
    <row r="14" spans="1:3" ht="21.75" thickTop="1" x14ac:dyDescent="0.35">
      <c r="B14" s="44"/>
    </row>
    <row r="17" spans="1:2" x14ac:dyDescent="0.25">
      <c r="A17" s="37" t="s">
        <v>138</v>
      </c>
      <c r="B17" s="39"/>
    </row>
  </sheetData>
  <mergeCells count="4">
    <mergeCell ref="A2:B2"/>
    <mergeCell ref="A3:B3"/>
    <mergeCell ref="A4:B4"/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Cuadro No. 1 y 2</vt:lpstr>
      <vt:lpstr>Anexo y Gráfico No.1</vt:lpstr>
      <vt:lpstr>Gráficos_2_3 y 4</vt:lpstr>
      <vt:lpstr>Funcionamiento_Anexo No.3 </vt:lpstr>
      <vt:lpstr>Inversiones</vt:lpstr>
      <vt:lpstr>Inversiones_Anexo No.4 </vt:lpstr>
      <vt:lpstr>Ingresos Anexo N.3</vt:lpstr>
      <vt:lpstr>'Inversiones_Anexo No.4 '!Área_de_impresión</vt:lpstr>
      <vt:lpstr>'Gráficos_2_3 y 4'!Títulos_a_imprimir</vt:lpstr>
      <vt:lpstr>'Inversiones_Anexo No.4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Windows User</cp:lastModifiedBy>
  <cp:lastPrinted>2019-01-21T18:01:01Z</cp:lastPrinted>
  <dcterms:created xsi:type="dcterms:W3CDTF">2014-06-02T14:41:14Z</dcterms:created>
  <dcterms:modified xsi:type="dcterms:W3CDTF">2020-08-07T16:14:03Z</dcterms:modified>
</cp:coreProperties>
</file>