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FUNCIONARIO PUBLICO\Downloads\"/>
    </mc:Choice>
  </mc:AlternateContent>
  <bookViews>
    <workbookView xWindow="0" yWindow="0" windowWidth="21600" windowHeight="9735"/>
  </bookViews>
  <sheets>
    <sheet name="INFORME AL 31 DE AGOSTO 2020" sheetId="3" r:id="rId1"/>
    <sheet name="GRAF. INV." sheetId="4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3" i="3" l="1"/>
  <c r="H29" i="3" l="1"/>
  <c r="I29" i="3"/>
  <c r="I12" i="3"/>
  <c r="J29" i="3"/>
  <c r="I17" i="3"/>
  <c r="J11" i="3"/>
  <c r="I14" i="3"/>
  <c r="F14" i="3"/>
  <c r="H13" i="3"/>
  <c r="C23" i="3"/>
  <c r="D23" i="3"/>
  <c r="D12" i="3" l="1"/>
  <c r="C12" i="3"/>
  <c r="E26" i="4" l="1"/>
  <c r="G26" i="4"/>
  <c r="C26" i="4"/>
  <c r="I23" i="4"/>
  <c r="H23" i="4"/>
  <c r="F23" i="4"/>
  <c r="J22" i="4"/>
  <c r="G22" i="4"/>
  <c r="F22" i="4"/>
  <c r="E22" i="4"/>
  <c r="D22" i="4"/>
  <c r="C22" i="4"/>
  <c r="I22" i="4" s="1"/>
  <c r="J21" i="4"/>
  <c r="I21" i="4"/>
  <c r="H21" i="4"/>
  <c r="G21" i="4"/>
  <c r="F21" i="4"/>
  <c r="E21" i="4"/>
  <c r="D21" i="4"/>
  <c r="C21" i="4"/>
  <c r="I18" i="4"/>
  <c r="I15" i="4" s="1"/>
  <c r="H18" i="4"/>
  <c r="F18" i="4"/>
  <c r="J17" i="4"/>
  <c r="I17" i="4"/>
  <c r="G17" i="4"/>
  <c r="E17" i="4"/>
  <c r="F17" i="4" s="1"/>
  <c r="D17" i="4"/>
  <c r="C17" i="4"/>
  <c r="H17" i="4" s="1"/>
  <c r="I16" i="4"/>
  <c r="H16" i="4"/>
  <c r="H15" i="4" s="1"/>
  <c r="H26" i="4" s="1"/>
  <c r="F16" i="4"/>
  <c r="F15" i="4" s="1"/>
  <c r="J15" i="4"/>
  <c r="J26" i="4" s="1"/>
  <c r="G15" i="4"/>
  <c r="E15" i="4"/>
  <c r="D15" i="4"/>
  <c r="D26" i="4" s="1"/>
  <c r="C15" i="4"/>
  <c r="I12" i="4"/>
  <c r="H12" i="4"/>
  <c r="F12" i="4"/>
  <c r="I11" i="4"/>
  <c r="H11" i="4"/>
  <c r="F11" i="4"/>
  <c r="J10" i="4"/>
  <c r="G10" i="4"/>
  <c r="F10" i="4"/>
  <c r="E10" i="4"/>
  <c r="D10" i="4"/>
  <c r="C10" i="4"/>
  <c r="I10" i="4" s="1"/>
  <c r="I9" i="4"/>
  <c r="H9" i="4"/>
  <c r="F9" i="4"/>
  <c r="F26" i="4" s="1"/>
  <c r="I26" i="4" l="1"/>
  <c r="H10" i="4"/>
  <c r="H22" i="4"/>
  <c r="C11" i="3" l="1"/>
  <c r="D11" i="3"/>
  <c r="E11" i="3"/>
  <c r="G11" i="3"/>
  <c r="J12" i="3"/>
  <c r="G12" i="3"/>
  <c r="E12" i="3"/>
  <c r="C18" i="3"/>
  <c r="J63" i="3"/>
  <c r="G63" i="3"/>
  <c r="F63" i="3"/>
  <c r="E63" i="3"/>
  <c r="D63" i="3"/>
  <c r="C28" i="3"/>
  <c r="C29" i="3"/>
  <c r="C33" i="3"/>
  <c r="C41" i="3"/>
  <c r="C44" i="3"/>
  <c r="C48" i="3"/>
  <c r="C52" i="3"/>
  <c r="D57" i="3"/>
  <c r="C57" i="3"/>
  <c r="D59" i="3"/>
  <c r="C59" i="3"/>
  <c r="D71" i="3"/>
  <c r="E71" i="3"/>
  <c r="G71" i="3"/>
  <c r="J71" i="3"/>
  <c r="C71" i="3"/>
  <c r="C72" i="3"/>
  <c r="C75" i="3"/>
  <c r="C79" i="3"/>
  <c r="C84" i="3"/>
  <c r="C88" i="3"/>
  <c r="C93" i="3"/>
  <c r="C101" i="3"/>
  <c r="C107" i="3"/>
  <c r="C114" i="3"/>
  <c r="C122" i="3"/>
  <c r="C123" i="3"/>
  <c r="C129" i="3"/>
  <c r="H129" i="3" s="1"/>
  <c r="J167" i="3"/>
  <c r="G167" i="3"/>
  <c r="D167" i="3"/>
  <c r="E167" i="3"/>
  <c r="C167" i="3"/>
  <c r="J162" i="3"/>
  <c r="G162" i="3"/>
  <c r="D162" i="3"/>
  <c r="E162" i="3"/>
  <c r="C162" i="3"/>
  <c r="J155" i="3"/>
  <c r="G155" i="3"/>
  <c r="D155" i="3"/>
  <c r="E155" i="3"/>
  <c r="C155" i="3"/>
  <c r="C139" i="3"/>
  <c r="C143" i="3"/>
  <c r="G143" i="3"/>
  <c r="G138" i="3" s="1"/>
  <c r="G139" i="3"/>
  <c r="E143" i="3"/>
  <c r="E139" i="3"/>
  <c r="H139" i="3" s="1"/>
  <c r="D143" i="3"/>
  <c r="D139" i="3"/>
  <c r="J139" i="3"/>
  <c r="J143" i="3"/>
  <c r="H140" i="3"/>
  <c r="H141" i="3"/>
  <c r="H142" i="3"/>
  <c r="H143" i="3"/>
  <c r="H144" i="3"/>
  <c r="J135" i="3"/>
  <c r="G135" i="3"/>
  <c r="E135" i="3"/>
  <c r="D135" i="3"/>
  <c r="I125" i="3"/>
  <c r="J123" i="3"/>
  <c r="J129" i="3"/>
  <c r="G129" i="3"/>
  <c r="G123" i="3"/>
  <c r="E123" i="3"/>
  <c r="D123" i="3"/>
  <c r="E129" i="3"/>
  <c r="D129" i="3"/>
  <c r="I130" i="3"/>
  <c r="I131" i="3"/>
  <c r="I132" i="3"/>
  <c r="F113" i="3"/>
  <c r="J101" i="3"/>
  <c r="G101" i="3"/>
  <c r="E101" i="3"/>
  <c r="I102" i="3"/>
  <c r="J93" i="3"/>
  <c r="G93" i="3"/>
  <c r="E93" i="3"/>
  <c r="D93" i="3"/>
  <c r="D101" i="3"/>
  <c r="I73" i="3"/>
  <c r="I74" i="3"/>
  <c r="I76" i="3"/>
  <c r="I77" i="3"/>
  <c r="I78" i="3"/>
  <c r="I80" i="3"/>
  <c r="I81" i="3"/>
  <c r="I82" i="3"/>
  <c r="I83" i="3"/>
  <c r="I85" i="3"/>
  <c r="I86" i="3"/>
  <c r="I87" i="3"/>
  <c r="I89" i="3"/>
  <c r="I90" i="3"/>
  <c r="I91" i="3"/>
  <c r="I92" i="3"/>
  <c r="I94" i="3"/>
  <c r="I95" i="3"/>
  <c r="I96" i="3"/>
  <c r="I97" i="3"/>
  <c r="I98" i="3"/>
  <c r="I99" i="3"/>
  <c r="I100" i="3"/>
  <c r="I101" i="3"/>
  <c r="I103" i="3"/>
  <c r="I104" i="3"/>
  <c r="I105" i="3"/>
  <c r="I106" i="3"/>
  <c r="I108" i="3"/>
  <c r="I109" i="3"/>
  <c r="I110" i="3"/>
  <c r="I111" i="3"/>
  <c r="I112" i="3"/>
  <c r="I113" i="3"/>
  <c r="I115" i="3"/>
  <c r="I116" i="3"/>
  <c r="I117" i="3"/>
  <c r="I118" i="3"/>
  <c r="I119" i="3"/>
  <c r="F73" i="3"/>
  <c r="F71" i="3" s="1"/>
  <c r="F74" i="3"/>
  <c r="F76" i="3"/>
  <c r="F77" i="3"/>
  <c r="F78" i="3"/>
  <c r="F80" i="3"/>
  <c r="F81" i="3"/>
  <c r="F82" i="3"/>
  <c r="F83" i="3"/>
  <c r="F85" i="3"/>
  <c r="F86" i="3"/>
  <c r="F87" i="3"/>
  <c r="F89" i="3"/>
  <c r="F90" i="3"/>
  <c r="F91" i="3"/>
  <c r="F92" i="3"/>
  <c r="F94" i="3"/>
  <c r="F95" i="3"/>
  <c r="F96" i="3"/>
  <c r="F97" i="3"/>
  <c r="F98" i="3"/>
  <c r="F99" i="3"/>
  <c r="F100" i="3"/>
  <c r="F101" i="3"/>
  <c r="F102" i="3"/>
  <c r="F103" i="3"/>
  <c r="F104" i="3"/>
  <c r="F105" i="3"/>
  <c r="F106" i="3"/>
  <c r="F108" i="3"/>
  <c r="F109" i="3"/>
  <c r="F110" i="3"/>
  <c r="F111" i="3"/>
  <c r="F112" i="3"/>
  <c r="F115" i="3"/>
  <c r="F116" i="3"/>
  <c r="F117" i="3"/>
  <c r="F118" i="3"/>
  <c r="F119" i="3"/>
  <c r="F120" i="3"/>
  <c r="H73" i="3"/>
  <c r="H74" i="3"/>
  <c r="H76" i="3"/>
  <c r="H77" i="3"/>
  <c r="H78" i="3"/>
  <c r="H80" i="3"/>
  <c r="H81" i="3"/>
  <c r="H82" i="3"/>
  <c r="H83" i="3"/>
  <c r="H85" i="3"/>
  <c r="H86" i="3"/>
  <c r="H87" i="3"/>
  <c r="H89" i="3"/>
  <c r="H90" i="3"/>
  <c r="H91" i="3"/>
  <c r="H92" i="3"/>
  <c r="H94" i="3"/>
  <c r="H95" i="3"/>
  <c r="H96" i="3"/>
  <c r="H97" i="3"/>
  <c r="H98" i="3"/>
  <c r="H99" i="3"/>
  <c r="H100" i="3"/>
  <c r="H101" i="3"/>
  <c r="H102" i="3"/>
  <c r="H103" i="3"/>
  <c r="H104" i="3"/>
  <c r="H105" i="3"/>
  <c r="H106" i="3"/>
  <c r="H108" i="3"/>
  <c r="H109" i="3"/>
  <c r="H110" i="3"/>
  <c r="H111" i="3"/>
  <c r="H112" i="3"/>
  <c r="H113" i="3"/>
  <c r="H114" i="3"/>
  <c r="H115" i="3"/>
  <c r="H116" i="3"/>
  <c r="H117" i="3"/>
  <c r="H118" i="3"/>
  <c r="H119" i="3"/>
  <c r="H120" i="3"/>
  <c r="E72" i="3"/>
  <c r="G72" i="3"/>
  <c r="J72" i="3"/>
  <c r="E75" i="3"/>
  <c r="G75" i="3"/>
  <c r="J75" i="3"/>
  <c r="E79" i="3"/>
  <c r="G79" i="3"/>
  <c r="J79" i="3"/>
  <c r="E84" i="3"/>
  <c r="G84" i="3"/>
  <c r="J84" i="3"/>
  <c r="D72" i="3"/>
  <c r="D75" i="3"/>
  <c r="H75" i="3" s="1"/>
  <c r="D79" i="3"/>
  <c r="D84" i="3"/>
  <c r="E88" i="3"/>
  <c r="G88" i="3"/>
  <c r="J88" i="3"/>
  <c r="D88" i="3"/>
  <c r="I88" i="3" s="1"/>
  <c r="I93" i="3"/>
  <c r="E107" i="3"/>
  <c r="G107" i="3"/>
  <c r="J107" i="3"/>
  <c r="D107" i="3"/>
  <c r="E114" i="3"/>
  <c r="G114" i="3"/>
  <c r="J114" i="3"/>
  <c r="D114" i="3"/>
  <c r="I114" i="3" s="1"/>
  <c r="D28" i="3"/>
  <c r="E28" i="3"/>
  <c r="G28" i="3"/>
  <c r="J28" i="3"/>
  <c r="H71" i="3" l="1"/>
  <c r="I72" i="3"/>
  <c r="I84" i="3"/>
  <c r="I79" i="3"/>
  <c r="F79" i="3"/>
  <c r="D138" i="3"/>
  <c r="J138" i="3"/>
  <c r="E138" i="3"/>
  <c r="H138" i="3"/>
  <c r="F114" i="3"/>
  <c r="F107" i="3"/>
  <c r="H107" i="3"/>
  <c r="I107" i="3"/>
  <c r="H93" i="3"/>
  <c r="F93" i="3"/>
  <c r="H88" i="3"/>
  <c r="F88" i="3"/>
  <c r="F84" i="3"/>
  <c r="H84" i="3"/>
  <c r="H79" i="3"/>
  <c r="I75" i="3"/>
  <c r="F75" i="3"/>
  <c r="H72" i="3"/>
  <c r="F72" i="3"/>
  <c r="F43" i="3"/>
  <c r="F30" i="3"/>
  <c r="I30" i="3"/>
  <c r="I31" i="3"/>
  <c r="I32" i="3"/>
  <c r="I34" i="3"/>
  <c r="I35" i="3"/>
  <c r="I36" i="3"/>
  <c r="I37" i="3"/>
  <c r="I38" i="3"/>
  <c r="I39" i="3"/>
  <c r="I40" i="3"/>
  <c r="I41" i="3"/>
  <c r="I42" i="3"/>
  <c r="I43" i="3"/>
  <c r="I45" i="3"/>
  <c r="I46" i="3"/>
  <c r="I47" i="3"/>
  <c r="I49" i="3"/>
  <c r="I50" i="3"/>
  <c r="I51" i="3"/>
  <c r="I53" i="3"/>
  <c r="I54" i="3"/>
  <c r="I55" i="3"/>
  <c r="I56" i="3"/>
  <c r="I58" i="3"/>
  <c r="I60" i="3"/>
  <c r="I61" i="3"/>
  <c r="I62" i="3"/>
  <c r="I64" i="3"/>
  <c r="I65" i="3"/>
  <c r="I66" i="3"/>
  <c r="I67" i="3"/>
  <c r="I68" i="3"/>
  <c r="H30" i="3"/>
  <c r="H31" i="3"/>
  <c r="H32" i="3"/>
  <c r="H34" i="3"/>
  <c r="H35" i="3"/>
  <c r="H36" i="3"/>
  <c r="H37" i="3"/>
  <c r="H38" i="3"/>
  <c r="H39" i="3"/>
  <c r="H40" i="3"/>
  <c r="H41" i="3"/>
  <c r="H42" i="3"/>
  <c r="H43" i="3"/>
  <c r="H45" i="3"/>
  <c r="H46" i="3"/>
  <c r="H47" i="3"/>
  <c r="H49" i="3"/>
  <c r="H50" i="3"/>
  <c r="H51" i="3"/>
  <c r="H53" i="3"/>
  <c r="H54" i="3"/>
  <c r="H55" i="3"/>
  <c r="H56" i="3"/>
  <c r="H58" i="3"/>
  <c r="H60" i="3"/>
  <c r="H61" i="3"/>
  <c r="H62" i="3"/>
  <c r="H64" i="3"/>
  <c r="H65" i="3"/>
  <c r="H66" i="3"/>
  <c r="H67" i="3"/>
  <c r="F31" i="3"/>
  <c r="F32" i="3"/>
  <c r="F34" i="3"/>
  <c r="F35" i="3"/>
  <c r="F36" i="3"/>
  <c r="F37" i="3"/>
  <c r="F38" i="3"/>
  <c r="F39" i="3"/>
  <c r="F40" i="3"/>
  <c r="F42" i="3"/>
  <c r="F45" i="3"/>
  <c r="F46" i="3"/>
  <c r="F47" i="3"/>
  <c r="F49" i="3"/>
  <c r="F50" i="3"/>
  <c r="F51" i="3"/>
  <c r="F53" i="3"/>
  <c r="F54" i="3"/>
  <c r="F55" i="3"/>
  <c r="F56" i="3"/>
  <c r="F58" i="3"/>
  <c r="F60" i="3"/>
  <c r="F61" i="3"/>
  <c r="F62" i="3"/>
  <c r="F64" i="3"/>
  <c r="F65" i="3"/>
  <c r="F66" i="3"/>
  <c r="F67" i="3"/>
  <c r="E59" i="3"/>
  <c r="H59" i="3" s="1"/>
  <c r="G59" i="3"/>
  <c r="J59" i="3"/>
  <c r="E52" i="3"/>
  <c r="H52" i="3" s="1"/>
  <c r="G52" i="3"/>
  <c r="J52" i="3"/>
  <c r="E48" i="3"/>
  <c r="H48" i="3" s="1"/>
  <c r="G48" i="3"/>
  <c r="J48" i="3"/>
  <c r="E44" i="3"/>
  <c r="H44" i="3" s="1"/>
  <c r="G44" i="3"/>
  <c r="J44" i="3"/>
  <c r="E41" i="3"/>
  <c r="G41" i="3"/>
  <c r="J41" i="3"/>
  <c r="E33" i="3"/>
  <c r="H33" i="3" s="1"/>
  <c r="G33" i="3"/>
  <c r="J33" i="3"/>
  <c r="E57" i="3"/>
  <c r="H57" i="3" s="1"/>
  <c r="G57" i="3"/>
  <c r="J57" i="3"/>
  <c r="F68" i="3"/>
  <c r="H63" i="3"/>
  <c r="D52" i="3"/>
  <c r="I52" i="3" s="1"/>
  <c r="D48" i="3"/>
  <c r="D44" i="3"/>
  <c r="F44" i="3" s="1"/>
  <c r="D41" i="3"/>
  <c r="D33" i="3"/>
  <c r="I33" i="3" s="1"/>
  <c r="E29" i="3"/>
  <c r="G29" i="3"/>
  <c r="D29" i="3"/>
  <c r="F19" i="3"/>
  <c r="H14" i="3"/>
  <c r="H15" i="3"/>
  <c r="H16" i="3"/>
  <c r="H17" i="3"/>
  <c r="H19" i="3"/>
  <c r="H20" i="3"/>
  <c r="H21" i="3"/>
  <c r="H22" i="3"/>
  <c r="H24" i="3"/>
  <c r="H25" i="3"/>
  <c r="I13" i="3"/>
  <c r="I15" i="3"/>
  <c r="I16" i="3"/>
  <c r="I19" i="3"/>
  <c r="I20" i="3"/>
  <c r="I21" i="3"/>
  <c r="I22" i="3"/>
  <c r="I24" i="3"/>
  <c r="I25" i="3"/>
  <c r="E23" i="3"/>
  <c r="H23" i="3" s="1"/>
  <c r="G23" i="3"/>
  <c r="J23" i="3"/>
  <c r="I23" i="3"/>
  <c r="E18" i="3"/>
  <c r="H18" i="3" s="1"/>
  <c r="G18" i="3"/>
  <c r="J18" i="3"/>
  <c r="D18" i="3"/>
  <c r="I18" i="3" s="1"/>
  <c r="H12" i="3"/>
  <c r="I11" i="3" l="1"/>
  <c r="H11" i="3"/>
  <c r="F57" i="3"/>
  <c r="F48" i="3"/>
  <c r="F41" i="3"/>
  <c r="F28" i="3"/>
  <c r="H28" i="3"/>
  <c r="I28" i="3"/>
  <c r="F59" i="3"/>
  <c r="I59" i="3"/>
  <c r="I57" i="3"/>
  <c r="I44" i="3"/>
  <c r="I63" i="3"/>
  <c r="F52" i="3"/>
  <c r="I48" i="3"/>
  <c r="F33" i="3"/>
  <c r="F29" i="3"/>
  <c r="I168" i="3"/>
  <c r="I166" i="3" s="1"/>
  <c r="H168" i="3"/>
  <c r="H166" i="3" s="1"/>
  <c r="F168" i="3"/>
  <c r="F166" i="3" s="1"/>
  <c r="I167" i="3"/>
  <c r="H167" i="3"/>
  <c r="F167" i="3"/>
  <c r="J166" i="3"/>
  <c r="G166" i="3"/>
  <c r="E166" i="3"/>
  <c r="D166" i="3"/>
  <c r="C166" i="3"/>
  <c r="I163" i="3"/>
  <c r="I160" i="3" s="1"/>
  <c r="H163" i="3"/>
  <c r="F163" i="3"/>
  <c r="I162" i="3"/>
  <c r="H162" i="3"/>
  <c r="F162" i="3"/>
  <c r="I161" i="3"/>
  <c r="H161" i="3"/>
  <c r="F161" i="3"/>
  <c r="J160" i="3"/>
  <c r="J171" i="3" s="1"/>
  <c r="G160" i="3"/>
  <c r="E160" i="3"/>
  <c r="D160" i="3"/>
  <c r="D171" i="3" s="1"/>
  <c r="C160" i="3"/>
  <c r="C171" i="3" s="1"/>
  <c r="C179" i="3" s="1"/>
  <c r="I157" i="3"/>
  <c r="H157" i="3"/>
  <c r="F157" i="3"/>
  <c r="I156" i="3"/>
  <c r="H156" i="3"/>
  <c r="F156" i="3"/>
  <c r="I155" i="3"/>
  <c r="H155" i="3"/>
  <c r="F155" i="3"/>
  <c r="I154" i="3"/>
  <c r="H154" i="3"/>
  <c r="F154" i="3"/>
  <c r="I144" i="3"/>
  <c r="F144" i="3"/>
  <c r="I143" i="3"/>
  <c r="F143" i="3"/>
  <c r="I142" i="3"/>
  <c r="F142" i="3"/>
  <c r="I141" i="3"/>
  <c r="F141" i="3"/>
  <c r="I140" i="3"/>
  <c r="F140" i="3"/>
  <c r="I139" i="3"/>
  <c r="I138" i="3" s="1"/>
  <c r="F139" i="3"/>
  <c r="C138" i="3"/>
  <c r="I136" i="3"/>
  <c r="I134" i="3" s="1"/>
  <c r="H136" i="3"/>
  <c r="H134" i="3" s="1"/>
  <c r="F136" i="3"/>
  <c r="F134" i="3" s="1"/>
  <c r="I135" i="3"/>
  <c r="H135" i="3"/>
  <c r="F135" i="3"/>
  <c r="J134" i="3"/>
  <c r="G134" i="3"/>
  <c r="E134" i="3"/>
  <c r="D134" i="3"/>
  <c r="C134" i="3"/>
  <c r="H132" i="3"/>
  <c r="F132" i="3"/>
  <c r="H131" i="3"/>
  <c r="F131" i="3"/>
  <c r="H130" i="3"/>
  <c r="F130" i="3"/>
  <c r="I129" i="3"/>
  <c r="F129" i="3"/>
  <c r="I128" i="3"/>
  <c r="H128" i="3"/>
  <c r="F128" i="3"/>
  <c r="I127" i="3"/>
  <c r="H127" i="3"/>
  <c r="F127" i="3"/>
  <c r="I126" i="3"/>
  <c r="H126" i="3"/>
  <c r="F126" i="3"/>
  <c r="H125" i="3"/>
  <c r="F125" i="3"/>
  <c r="I124" i="3"/>
  <c r="H124" i="3"/>
  <c r="F124" i="3"/>
  <c r="I123" i="3"/>
  <c r="H123" i="3"/>
  <c r="F123" i="3"/>
  <c r="J122" i="3"/>
  <c r="J147" i="3" s="1"/>
  <c r="J177" i="3" s="1"/>
  <c r="G122" i="3"/>
  <c r="G147" i="3" s="1"/>
  <c r="G177" i="3" s="1"/>
  <c r="E122" i="3"/>
  <c r="D122" i="3"/>
  <c r="I120" i="3"/>
  <c r="I71" i="3" s="1"/>
  <c r="C147" i="3"/>
  <c r="C177" i="3" s="1"/>
  <c r="C181" i="3" s="1"/>
  <c r="H68" i="3"/>
  <c r="I26" i="3"/>
  <c r="H26" i="3"/>
  <c r="F26" i="3"/>
  <c r="F25" i="3"/>
  <c r="F24" i="3"/>
  <c r="F22" i="3"/>
  <c r="F21" i="3"/>
  <c r="F20" i="3"/>
  <c r="F17" i="3"/>
  <c r="F16" i="3"/>
  <c r="F15" i="3"/>
  <c r="F13" i="3"/>
  <c r="F11" i="3" l="1"/>
  <c r="G179" i="3"/>
  <c r="D147" i="3"/>
  <c r="D177" i="3" s="1"/>
  <c r="I171" i="3"/>
  <c r="E171" i="3"/>
  <c r="E147" i="3"/>
  <c r="E177" i="3" s="1"/>
  <c r="G171" i="3"/>
  <c r="J179" i="3"/>
  <c r="D179" i="3"/>
  <c r="F138" i="3"/>
  <c r="F18" i="3"/>
  <c r="E179" i="3"/>
  <c r="H160" i="3"/>
  <c r="F12" i="3"/>
  <c r="F23" i="3"/>
  <c r="F160" i="3"/>
  <c r="G181" i="3"/>
  <c r="I179" i="3"/>
  <c r="F122" i="3"/>
  <c r="H122" i="3"/>
  <c r="H147" i="3" s="1"/>
  <c r="H177" i="3" s="1"/>
  <c r="F147" i="3" l="1"/>
  <c r="F177" i="3" s="1"/>
  <c r="H171" i="3"/>
  <c r="H179" i="3" s="1"/>
  <c r="H181" i="3" s="1"/>
  <c r="F171" i="3"/>
  <c r="F179" i="3" s="1"/>
  <c r="J181" i="3"/>
  <c r="D181" i="3"/>
  <c r="E181" i="3"/>
  <c r="I122" i="3"/>
  <c r="I147" i="3" s="1"/>
  <c r="I177" i="3" s="1"/>
  <c r="I181" i="3" s="1"/>
  <c r="F181" i="3" l="1"/>
</calcChain>
</file>

<file path=xl/sharedStrings.xml><?xml version="1.0" encoding="utf-8"?>
<sst xmlns="http://schemas.openxmlformats.org/spreadsheetml/2006/main" count="285" uniqueCount="177">
  <si>
    <t>INSTITUTO DE SEGURO AGROPECUARIO</t>
  </si>
  <si>
    <t>PRESUPUESTO</t>
  </si>
  <si>
    <t>(RESUMEN POR CUENTA)</t>
  </si>
  <si>
    <t>OG</t>
  </si>
  <si>
    <t>DESCRIPCION</t>
  </si>
  <si>
    <t>PRESUPUESTO - 2021</t>
  </si>
  <si>
    <t>FONDO DE FUNCIONAMIENTO</t>
  </si>
  <si>
    <t xml:space="preserve">SERVICIOS PERSONALES </t>
  </si>
  <si>
    <t>001</t>
  </si>
  <si>
    <t>PERSONAL FIJO</t>
  </si>
  <si>
    <t>002</t>
  </si>
  <si>
    <t>PERSONAL TRANSITORIO</t>
  </si>
  <si>
    <t>020</t>
  </si>
  <si>
    <t>DIETA</t>
  </si>
  <si>
    <t>030</t>
  </si>
  <si>
    <t>GASTO DE REPRESENTACION FIJA</t>
  </si>
  <si>
    <t>050</t>
  </si>
  <si>
    <t>DECIMO XIII MES</t>
  </si>
  <si>
    <t>071</t>
  </si>
  <si>
    <t>CUOTA PATRONAL DE SEGURO SOCIAL</t>
  </si>
  <si>
    <t>072</t>
  </si>
  <si>
    <t>CUOTA PATRONAL DE SEGURO EDUCATIVO</t>
  </si>
  <si>
    <t>073</t>
  </si>
  <si>
    <t>CUOTA PATRONAL DE RIESGO PROFESIONAL</t>
  </si>
  <si>
    <t>074</t>
  </si>
  <si>
    <t>CUOTA PATRONAL PARA FONDO COMPLEMENTARIO</t>
  </si>
  <si>
    <t>SERVICIOS NOS PERSONALES</t>
  </si>
  <si>
    <t>ALQUILERES</t>
  </si>
  <si>
    <t>AGUA</t>
  </si>
  <si>
    <t>ASEO</t>
  </si>
  <si>
    <t>CORREO</t>
  </si>
  <si>
    <t>ENERGIA ELECTRICA</t>
  </si>
  <si>
    <t>TELECOMUNICACIONES</t>
  </si>
  <si>
    <t>SERVICIOS DE TRANSMISIÓN DE DATOS</t>
  </si>
  <si>
    <t>IMPRESIÓN Y ENCUADERNACION Y OTROS</t>
  </si>
  <si>
    <t>INFORMACIÓN Y PUBLICIDAD</t>
  </si>
  <si>
    <t>VIÁTICOS</t>
  </si>
  <si>
    <t>TRANSPORTE DE PERSONAS Y BIENES</t>
  </si>
  <si>
    <t>SERVICIOS COMERCIALES Y FINANCIEROS</t>
  </si>
  <si>
    <t>MANTENIMIENTO Y REPARACÍON</t>
  </si>
  <si>
    <t>DESCRIPCIÓN</t>
  </si>
  <si>
    <t xml:space="preserve">MATERIALES Y SUMINISTROS </t>
  </si>
  <si>
    <t>ALMENTOS Y BEBIDAS</t>
  </si>
  <si>
    <t>TEXTILES Y VESTUARIOS</t>
  </si>
  <si>
    <t>COMBUSTIBLES Y LUBRICANTES</t>
  </si>
  <si>
    <t>PRODUCTO DE PAPEL Y CARTÓN</t>
  </si>
  <si>
    <t>PRODUCTO QUÍMICOS Y CONEXOS</t>
  </si>
  <si>
    <t>MATERIALES DE CONTRUCCIÓN Y MANTENIMIENTO</t>
  </si>
  <si>
    <t xml:space="preserve">PRODUCTOS VARIOS </t>
  </si>
  <si>
    <t>ÚTILES Y MATERIALES DIVERSOS</t>
  </si>
  <si>
    <t>RESPUESTOS</t>
  </si>
  <si>
    <t xml:space="preserve">MAQUINARIAS Y EQUIPOS </t>
  </si>
  <si>
    <t>MAQUINARIA Y EQUIPO DE PRODUCCIÓN</t>
  </si>
  <si>
    <t>EQUIPO EDUCACIONAL Y RECREATIVO</t>
  </si>
  <si>
    <t>MOBILIARIO DE OFICINA</t>
  </si>
  <si>
    <t>MAQUINARIAS Y EQUIPOS VARIOS</t>
  </si>
  <si>
    <t xml:space="preserve">EQUIPO DE COMPUTACION </t>
  </si>
  <si>
    <t>TANSFERENCIAS CORRIENTES</t>
  </si>
  <si>
    <t>BECAS DE ESTUDIO</t>
  </si>
  <si>
    <t>A INSTITUCIONES PRIVADAS</t>
  </si>
  <si>
    <t xml:space="preserve">TOTAL FUNCIONAMIENTO </t>
  </si>
  <si>
    <t>FONDO DE INVERSIONES</t>
  </si>
  <si>
    <t xml:space="preserve">TOTAL INVERSION </t>
  </si>
  <si>
    <t>CONCEPTO</t>
  </si>
  <si>
    <t xml:space="preserve">FUNCIONAMIENTO </t>
  </si>
  <si>
    <t xml:space="preserve">INVERSION </t>
  </si>
  <si>
    <t xml:space="preserve">TOTAL </t>
  </si>
  <si>
    <t>000</t>
  </si>
  <si>
    <t>SUELDOS</t>
  </si>
  <si>
    <t>070</t>
  </si>
  <si>
    <t>CONTRIBUCIONES A LA SEGURIDAD SOCIAL</t>
  </si>
  <si>
    <t>090</t>
  </si>
  <si>
    <t>CREDITOS RECONOCIDOS POR SERVICIOS PERSONALES</t>
  </si>
  <si>
    <t xml:space="preserve"> </t>
  </si>
  <si>
    <t>SERVICIOS BASICOS</t>
  </si>
  <si>
    <t>CONSULTORÍAS Y SERVICIOS ESPECIALES</t>
  </si>
  <si>
    <t>CREDITOS RECONOCIDOS POR SERVICIOS NO PERSONALES</t>
  </si>
  <si>
    <t>CREDITOS RECONOCIDOS POR MATERIALES Y SUMINISTROS</t>
  </si>
  <si>
    <t>CREDITOS RECONOCIDOS POR MAQUINARIA Y EQUIPO</t>
  </si>
  <si>
    <t>CREDITOS RECONOCIDOS POR CONSTRUCCIONES POR CONTRATO</t>
  </si>
  <si>
    <t>GARANTIA PARA ACTIVIDAD AGROPECUARIA</t>
  </si>
  <si>
    <t>SALDO COMPROMISO</t>
  </si>
  <si>
    <t>SALDO POR ASIGNAR</t>
  </si>
  <si>
    <t>SALDO TOTAL</t>
  </si>
  <si>
    <t>PAGADO</t>
  </si>
  <si>
    <t>SALDO ASIG. MODIFICADO</t>
  </si>
  <si>
    <t>EJEC. PRESUPUESTARIA ACUM.</t>
  </si>
  <si>
    <t>ASIG. MODIFICADO</t>
  </si>
  <si>
    <t>PRES. MODIFICADO</t>
  </si>
  <si>
    <t>3-4</t>
  </si>
  <si>
    <t>3-5</t>
  </si>
  <si>
    <t>4-5</t>
  </si>
  <si>
    <t>EDIFICIOS DE ADMINISTRACION</t>
  </si>
  <si>
    <t>CONSTRUCCIONES POR CONTRATO</t>
  </si>
  <si>
    <t>MAQUINARIA Y EQUIPO DE TRANSPORTE</t>
  </si>
  <si>
    <t>CREDITOS RECONOCIDOS POR MAQUINARIA</t>
  </si>
  <si>
    <t>EQUIPO DE COMPUTACION</t>
  </si>
  <si>
    <t>MAQUINARIA Y EQUIPO</t>
  </si>
  <si>
    <t>OTROS SERVICIOS COMERCIALES Y FINANCIERO</t>
  </si>
  <si>
    <t>GASTOS DE SEGUROS</t>
  </si>
  <si>
    <t>SERVICIOS NO PERSONALES</t>
  </si>
  <si>
    <t>EMPRESAS PRODUCTORAS Y COMERCIALES</t>
  </si>
  <si>
    <t>OTRAS BECAS</t>
  </si>
  <si>
    <t>CAPACITACION Y ESTUDIO</t>
  </si>
  <si>
    <t>BECAS DE POST-GRADOS Y MAESTRIAS</t>
  </si>
  <si>
    <t>EDIFICACIONES</t>
  </si>
  <si>
    <t>CREDITOS RECONOCIDOS POR EQUIPO</t>
  </si>
  <si>
    <t>MAQUINARIA Y EQUIPO DE PRODUCCION</t>
  </si>
  <si>
    <t xml:space="preserve">EQUIPO DE COMUNICACIONES </t>
  </si>
  <si>
    <t>REPUESTOS</t>
  </si>
  <si>
    <t>UTILES Y MATERIALES DIVERSOS</t>
  </si>
  <si>
    <t>MATERIALES PARA CONSTRUCCION Y MANTENIMIENTO</t>
  </si>
  <si>
    <t>ALIMENTOS Y BEBIDAS</t>
  </si>
  <si>
    <t>OTROS UTILES Y MATERIALES</t>
  </si>
  <si>
    <t>UTILES Y MATERIALES DE OFICINA</t>
  </si>
  <si>
    <t>UTILES DE ASEO Y LIMPIEZA</t>
  </si>
  <si>
    <t>UTILES DEPORTIVOS Y RECREATIVOS</t>
  </si>
  <si>
    <t>UTILES DE COCINA Y COMEDOR</t>
  </si>
  <si>
    <t>OTROS PRODUCTOS VARIOS</t>
  </si>
  <si>
    <t>MATERIALES Y SUMINISTROS DE COMPUTO</t>
  </si>
  <si>
    <t>MATERIAL Y ARTICULOS DE SEGURIDAD</t>
  </si>
  <si>
    <t>HERRAMIENTAS E INSTRUMENTOS</t>
  </si>
  <si>
    <t>ARTICULOS O PRODUCTOS</t>
  </si>
  <si>
    <t>OTROS MATERIALES DE CONSTRUCCION</t>
  </si>
  <si>
    <t>PIEDRA Y ARENA</t>
  </si>
  <si>
    <t>MATERIAL METALICO</t>
  </si>
  <si>
    <t>MATERIAL ELECTRICO</t>
  </si>
  <si>
    <t>MATERIAL DE FONTANERIA</t>
  </si>
  <si>
    <t>MADERA</t>
  </si>
  <si>
    <t>CEMENTO</t>
  </si>
  <si>
    <t>OTROS PRODUCTOS QUIMICOS</t>
  </si>
  <si>
    <t>PRODUCTORES MEDICINALES Y FARMACEUTICOS</t>
  </si>
  <si>
    <t>PINTURAS, COLORANTES Y TINTES</t>
  </si>
  <si>
    <t>INSECTICIDAS, FUMIGANTES Y OTROS</t>
  </si>
  <si>
    <t>OTROS PRODUCTOS DE PAPEL Y CARTON</t>
  </si>
  <si>
    <t>PAPELERIA</t>
  </si>
  <si>
    <t>IMPRESOS</t>
  </si>
  <si>
    <t>LUBRICANTES</t>
  </si>
  <si>
    <t>GASOLINA</t>
  </si>
  <si>
    <t>GAS</t>
  </si>
  <si>
    <t>DIESEL</t>
  </si>
  <si>
    <t>PRENDAS DE VESTIR</t>
  </si>
  <si>
    <t>CALZADO</t>
  </si>
  <si>
    <t>ACABADO TEXTIL</t>
  </si>
  <si>
    <t>BEBIDAS</t>
  </si>
  <si>
    <t>ALIMENTOS PARA CONMUSMO HUMANO</t>
  </si>
  <si>
    <t>VIATICOS</t>
  </si>
  <si>
    <t xml:space="preserve">ALQUILERES </t>
  </si>
  <si>
    <t>OTROS MANTENIMIENTOS Y REPARACIONES</t>
  </si>
  <si>
    <t>MANT. DE EQUIPO DE COMPUTACION</t>
  </si>
  <si>
    <t>MANT. Y REP. DE MAQUINARIAS Y OTROS</t>
  </si>
  <si>
    <t>CONSULTORIAS</t>
  </si>
  <si>
    <t>OTROS SERVICIOS COMERCIALES Y FIN.</t>
  </si>
  <si>
    <t>COMISIONES Y GASTOS BANCARIOS</t>
  </si>
  <si>
    <t>TRANSPORTE DE OTRAS PERSONAS</t>
  </si>
  <si>
    <t>TRANSPORTE DE O PARA EL EXTERIOR</t>
  </si>
  <si>
    <t>TRANSPORTE DENTRO DEL PAIS</t>
  </si>
  <si>
    <t>VIATICOS A OTRAS PERSONAS</t>
  </si>
  <si>
    <t>VIATICOS EN EL EXTERIOR</t>
  </si>
  <si>
    <t xml:space="preserve">VIATICOS DENTRO DEL PAIS </t>
  </si>
  <si>
    <t>PROMOCION Y PUBLICIDAD</t>
  </si>
  <si>
    <t>ANUNCIOS Y AVISOS</t>
  </si>
  <si>
    <t>OTROS ALQUILERES</t>
  </si>
  <si>
    <t>DE EQUIPO DE TRANSPORTE</t>
  </si>
  <si>
    <t>DE EDIFICIOS Y LOCALES</t>
  </si>
  <si>
    <t>099</t>
  </si>
  <si>
    <t>096</t>
  </si>
  <si>
    <t>091</t>
  </si>
  <si>
    <t>PRESUPUESTO AL 31 DE JULIO DE 2020</t>
  </si>
  <si>
    <t xml:space="preserve">PRESUPUESTO - 2020 al 31 de julio </t>
  </si>
  <si>
    <t>14</t>
  </si>
  <si>
    <t>COMPROMISO POR PAGAR</t>
  </si>
  <si>
    <t>GRAFICA INVERSIONES</t>
  </si>
  <si>
    <t>4 (2-3)</t>
  </si>
  <si>
    <t>7 (1-3)</t>
  </si>
  <si>
    <t>8 (1-2)</t>
  </si>
  <si>
    <t>INFORME DE EJECUCIÓN PRESUPUESTARIA SEPTIEMBRE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</si>
</sst>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B/.&quot;* #,##0.00_-;\-&quot;B/.&quot;* #,##0.00_-;_-&quot;B/.&quot;* &quot;-&quot;??_-;_-@_-"/>
    <numFmt numFmtId="164" formatCode="_-[$B/.-180A]* #,##0.00_-;\-[$B/.-180A]* #,##0.00_-;_-[$B/.-180A]* &quot;-&quot;??_-;_-@_-"/>
    <numFmt numFmtId="165" formatCode="&quot;B/.&quot;#,##0.00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Arial Narrow"/>
      <family val="2"/>
    </font>
    <font>
      <b/>
      <sz val="16"/>
      <color theme="1"/>
      <name val="Arial Narrow"/>
      <family val="2"/>
    </font>
    <font>
      <sz val="11"/>
      <color theme="1"/>
      <name val="Arial Narrow"/>
      <family val="2"/>
    </font>
    <font>
      <sz val="11"/>
      <name val="Arial Narrow"/>
      <family val="2"/>
    </font>
    <font>
      <b/>
      <sz val="11"/>
      <name val="Arial Narrow"/>
      <family val="2"/>
    </font>
    <font>
      <b/>
      <sz val="14"/>
      <color theme="1"/>
      <name val="Arial Narrow"/>
      <family val="2"/>
    </font>
    <font>
      <sz val="14"/>
      <color theme="1"/>
      <name val="Arial Narrow"/>
      <family val="2"/>
    </font>
    <font>
      <b/>
      <sz val="12"/>
      <color theme="1"/>
      <name val="Arial Narrow"/>
      <family val="2"/>
    </font>
    <font>
      <sz val="16"/>
      <color theme="1"/>
      <name val="Arial Narrow"/>
      <family val="2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b/>
      <sz val="10"/>
      <name val="Arial Narrow"/>
      <family val="2"/>
    </font>
    <font>
      <sz val="10"/>
      <name val="Arial Narrow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2">
    <xf numFmtId="0" fontId="0" fillId="0" borderId="0" xfId="0"/>
    <xf numFmtId="0" fontId="3" fillId="0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 vertical="center"/>
    </xf>
    <xf numFmtId="0" fontId="7" fillId="0" borderId="0" xfId="0" applyFont="1"/>
    <xf numFmtId="0" fontId="6" fillId="3" borderId="1" xfId="0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left"/>
    </xf>
    <xf numFmtId="0" fontId="1" fillId="0" borderId="3" xfId="0" applyFont="1" applyBorder="1" applyAlignment="1">
      <alignment horizontal="center"/>
    </xf>
    <xf numFmtId="0" fontId="3" fillId="0" borderId="3" xfId="0" applyFont="1" applyBorder="1" applyAlignment="1">
      <alignment horizontal="left"/>
    </xf>
    <xf numFmtId="164" fontId="1" fillId="2" borderId="3" xfId="0" applyNumberFormat="1" applyFont="1" applyFill="1" applyBorder="1" applyAlignment="1">
      <alignment horizontal="center"/>
    </xf>
    <xf numFmtId="164" fontId="3" fillId="0" borderId="3" xfId="0" applyNumberFormat="1" applyFont="1" applyFill="1" applyBorder="1" applyAlignment="1">
      <alignment horizontal="left"/>
    </xf>
    <xf numFmtId="164" fontId="3" fillId="0" borderId="3" xfId="0" applyNumberFormat="1" applyFont="1" applyFill="1" applyBorder="1"/>
    <xf numFmtId="164" fontId="4" fillId="0" borderId="3" xfId="0" applyNumberFormat="1" applyFont="1" applyBorder="1"/>
    <xf numFmtId="164" fontId="1" fillId="0" borderId="3" xfId="0" applyNumberFormat="1" applyFont="1" applyFill="1" applyBorder="1"/>
    <xf numFmtId="164" fontId="3" fillId="0" borderId="0" xfId="0" applyNumberFormat="1" applyFont="1" applyAlignment="1">
      <alignment horizontal="left"/>
    </xf>
    <xf numFmtId="164" fontId="3" fillId="0" borderId="3" xfId="0" applyNumberFormat="1" applyFont="1" applyBorder="1" applyAlignment="1">
      <alignment horizontal="left"/>
    </xf>
    <xf numFmtId="164" fontId="3" fillId="0" borderId="0" xfId="0" applyNumberFormat="1" applyFont="1" applyAlignment="1">
      <alignment horizontal="center" vertical="center"/>
    </xf>
    <xf numFmtId="164" fontId="3" fillId="0" borderId="0" xfId="0" applyNumberFormat="1" applyFont="1"/>
    <xf numFmtId="164" fontId="7" fillId="0" borderId="0" xfId="0" applyNumberFormat="1" applyFont="1"/>
    <xf numFmtId="164" fontId="6" fillId="3" borderId="1" xfId="0" applyNumberFormat="1" applyFont="1" applyFill="1" applyBorder="1" applyAlignment="1">
      <alignment horizontal="center"/>
    </xf>
    <xf numFmtId="164" fontId="7" fillId="0" borderId="0" xfId="0" applyNumberFormat="1" applyFont="1" applyAlignment="1">
      <alignment horizontal="center"/>
    </xf>
    <xf numFmtId="164" fontId="6" fillId="4" borderId="2" xfId="0" applyNumberFormat="1" applyFont="1" applyFill="1" applyBorder="1"/>
    <xf numFmtId="49" fontId="1" fillId="6" borderId="3" xfId="0" applyNumberFormat="1" applyFont="1" applyFill="1" applyBorder="1" applyAlignment="1">
      <alignment horizontal="center"/>
    </xf>
    <xf numFmtId="0" fontId="3" fillId="6" borderId="3" xfId="0" applyFont="1" applyFill="1" applyBorder="1" applyAlignment="1">
      <alignment horizontal="left"/>
    </xf>
    <xf numFmtId="164" fontId="3" fillId="6" borderId="3" xfId="0" applyNumberFormat="1" applyFont="1" applyFill="1" applyBorder="1" applyAlignment="1">
      <alignment horizontal="left"/>
    </xf>
    <xf numFmtId="164" fontId="4" fillId="6" borderId="3" xfId="0" applyNumberFormat="1" applyFont="1" applyFill="1" applyBorder="1"/>
    <xf numFmtId="164" fontId="3" fillId="0" borderId="3" xfId="0" applyNumberFormat="1" applyFont="1" applyBorder="1"/>
    <xf numFmtId="0" fontId="1" fillId="6" borderId="3" xfId="0" applyFont="1" applyFill="1" applyBorder="1" applyAlignment="1">
      <alignment horizontal="left"/>
    </xf>
    <xf numFmtId="164" fontId="1" fillId="6" borderId="3" xfId="0" applyNumberFormat="1" applyFont="1" applyFill="1" applyBorder="1" applyAlignment="1">
      <alignment horizontal="left"/>
    </xf>
    <xf numFmtId="164" fontId="5" fillId="6" borderId="3" xfId="0" applyNumberFormat="1" applyFont="1" applyFill="1" applyBorder="1"/>
    <xf numFmtId="0" fontId="1" fillId="0" borderId="3" xfId="0" applyFont="1" applyFill="1" applyBorder="1" applyAlignment="1">
      <alignment horizontal="left"/>
    </xf>
    <xf numFmtId="164" fontId="1" fillId="0" borderId="3" xfId="0" applyNumberFormat="1" applyFont="1" applyFill="1" applyBorder="1" applyAlignment="1">
      <alignment horizontal="left"/>
    </xf>
    <xf numFmtId="0" fontId="1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164" fontId="3" fillId="0" borderId="0" xfId="0" applyNumberFormat="1" applyFont="1" applyFill="1" applyBorder="1"/>
    <xf numFmtId="0" fontId="1" fillId="9" borderId="3" xfId="0" applyFont="1" applyFill="1" applyBorder="1" applyAlignment="1">
      <alignment horizontal="center"/>
    </xf>
    <xf numFmtId="0" fontId="3" fillId="9" borderId="3" xfId="0" applyFont="1" applyFill="1" applyBorder="1" applyAlignment="1">
      <alignment horizontal="left"/>
    </xf>
    <xf numFmtId="0" fontId="1" fillId="9" borderId="0" xfId="0" applyFont="1" applyFill="1" applyBorder="1" applyAlignment="1">
      <alignment horizontal="center"/>
    </xf>
    <xf numFmtId="164" fontId="3" fillId="0" borderId="4" xfId="0" applyNumberFormat="1" applyFont="1" applyFill="1" applyBorder="1"/>
    <xf numFmtId="164" fontId="1" fillId="2" borderId="5" xfId="0" applyNumberFormat="1" applyFont="1" applyFill="1" applyBorder="1" applyAlignment="1">
      <alignment horizontal="center"/>
    </xf>
    <xf numFmtId="164" fontId="1" fillId="2" borderId="6" xfId="0" applyNumberFormat="1" applyFont="1" applyFill="1" applyBorder="1" applyAlignment="1">
      <alignment horizontal="center"/>
    </xf>
    <xf numFmtId="164" fontId="5" fillId="6" borderId="4" xfId="0" applyNumberFormat="1" applyFont="1" applyFill="1" applyBorder="1"/>
    <xf numFmtId="0" fontId="3" fillId="9" borderId="0" xfId="0" applyFont="1" applyFill="1" applyBorder="1" applyAlignment="1">
      <alignment horizontal="center"/>
    </xf>
    <xf numFmtId="164" fontId="6" fillId="4" borderId="1" xfId="0" applyNumberFormat="1" applyFont="1" applyFill="1" applyBorder="1" applyAlignment="1">
      <alignment horizontal="center"/>
    </xf>
    <xf numFmtId="0" fontId="6" fillId="7" borderId="1" xfId="0" applyFont="1" applyFill="1" applyBorder="1" applyAlignment="1">
      <alignment horizontal="center"/>
    </xf>
    <xf numFmtId="164" fontId="6" fillId="7" borderId="1" xfId="0" applyNumberFormat="1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 vertical="center"/>
    </xf>
    <xf numFmtId="164" fontId="1" fillId="8" borderId="1" xfId="0" applyNumberFormat="1" applyFont="1" applyFill="1" applyBorder="1" applyAlignment="1">
      <alignment horizontal="center" vertical="center"/>
    </xf>
    <xf numFmtId="164" fontId="3" fillId="0" borderId="0" xfId="0" applyNumberFormat="1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1" fillId="0" borderId="0" xfId="0" applyFont="1" applyBorder="1" applyAlignment="1">
      <alignment horizontal="center"/>
    </xf>
    <xf numFmtId="164" fontId="5" fillId="0" borderId="3" xfId="0" applyNumberFormat="1" applyFont="1" applyBorder="1"/>
    <xf numFmtId="164" fontId="1" fillId="0" borderId="3" xfId="0" applyNumberFormat="1" applyFont="1" applyBorder="1" applyAlignment="1">
      <alignment horizontal="left"/>
    </xf>
    <xf numFmtId="0" fontId="1" fillId="0" borderId="3" xfId="0" applyFont="1" applyBorder="1" applyAlignment="1">
      <alignment horizontal="left"/>
    </xf>
    <xf numFmtId="164" fontId="1" fillId="0" borderId="4" xfId="0" applyNumberFormat="1" applyFont="1" applyFill="1" applyBorder="1"/>
    <xf numFmtId="164" fontId="1" fillId="6" borderId="4" xfId="0" applyNumberFormat="1" applyFont="1" applyFill="1" applyBorder="1" applyAlignment="1">
      <alignment horizontal="left"/>
    </xf>
    <xf numFmtId="49" fontId="1" fillId="6" borderId="6" xfId="0" applyNumberFormat="1" applyFont="1" applyFill="1" applyBorder="1" applyAlignment="1">
      <alignment horizontal="center"/>
    </xf>
    <xf numFmtId="0" fontId="1" fillId="6" borderId="6" xfId="0" applyFont="1" applyFill="1" applyBorder="1" applyAlignment="1">
      <alignment horizontal="left"/>
    </xf>
    <xf numFmtId="164" fontId="1" fillId="6" borderId="6" xfId="0" applyNumberFormat="1" applyFont="1" applyFill="1" applyBorder="1" applyAlignment="1">
      <alignment horizontal="left"/>
    </xf>
    <xf numFmtId="164" fontId="3" fillId="6" borderId="5" xfId="0" applyNumberFormat="1" applyFont="1" applyFill="1" applyBorder="1" applyAlignment="1">
      <alignment horizontal="left"/>
    </xf>
    <xf numFmtId="164" fontId="1" fillId="6" borderId="5" xfId="0" applyNumberFormat="1" applyFont="1" applyFill="1" applyBorder="1" applyAlignment="1">
      <alignment horizontal="left"/>
    </xf>
    <xf numFmtId="0" fontId="1" fillId="0" borderId="6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left"/>
    </xf>
    <xf numFmtId="164" fontId="5" fillId="6" borderId="9" xfId="0" applyNumberFormat="1" applyFont="1" applyFill="1" applyBorder="1"/>
    <xf numFmtId="164" fontId="1" fillId="9" borderId="6" xfId="0" applyNumberFormat="1" applyFont="1" applyFill="1" applyBorder="1" applyAlignment="1">
      <alignment horizontal="center"/>
    </xf>
    <xf numFmtId="164" fontId="3" fillId="0" borderId="5" xfId="0" applyNumberFormat="1" applyFont="1" applyFill="1" applyBorder="1" applyAlignment="1">
      <alignment horizontal="left"/>
    </xf>
    <xf numFmtId="164" fontId="1" fillId="0" borderId="6" xfId="0" applyNumberFormat="1" applyFont="1" applyFill="1" applyBorder="1" applyAlignment="1">
      <alignment horizontal="left"/>
    </xf>
    <xf numFmtId="0" fontId="1" fillId="9" borderId="6" xfId="0" applyFont="1" applyFill="1" applyBorder="1" applyAlignment="1">
      <alignment horizontal="center"/>
    </xf>
    <xf numFmtId="164" fontId="3" fillId="9" borderId="5" xfId="0" applyNumberFormat="1" applyFont="1" applyFill="1" applyBorder="1" applyAlignment="1">
      <alignment horizontal="center"/>
    </xf>
    <xf numFmtId="0" fontId="1" fillId="9" borderId="6" xfId="0" applyFont="1" applyFill="1" applyBorder="1" applyAlignment="1">
      <alignment horizontal="left"/>
    </xf>
    <xf numFmtId="164" fontId="1" fillId="9" borderId="6" xfId="0" applyNumberFormat="1" applyFont="1" applyFill="1" applyBorder="1" applyAlignment="1">
      <alignment horizontal="left"/>
    </xf>
    <xf numFmtId="0" fontId="1" fillId="0" borderId="6" xfId="0" applyFont="1" applyBorder="1" applyAlignment="1">
      <alignment horizontal="center"/>
    </xf>
    <xf numFmtId="164" fontId="1" fillId="8" borderId="1" xfId="0" applyNumberFormat="1" applyFont="1" applyFill="1" applyBorder="1" applyAlignment="1">
      <alignment horizontal="left"/>
    </xf>
    <xf numFmtId="0" fontId="3" fillId="0" borderId="0" xfId="0" applyFont="1" applyBorder="1"/>
    <xf numFmtId="0" fontId="1" fillId="0" borderId="0" xfId="0" applyFont="1"/>
    <xf numFmtId="44" fontId="3" fillId="0" borderId="3" xfId="0" applyNumberFormat="1" applyFont="1" applyBorder="1"/>
    <xf numFmtId="44" fontId="3" fillId="0" borderId="5" xfId="0" applyNumberFormat="1" applyFont="1" applyBorder="1"/>
    <xf numFmtId="44" fontId="1" fillId="0" borderId="3" xfId="0" applyNumberFormat="1" applyFont="1" applyBorder="1"/>
    <xf numFmtId="0" fontId="1" fillId="8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165" fontId="8" fillId="8" borderId="1" xfId="0" applyNumberFormat="1" applyFont="1" applyFill="1" applyBorder="1" applyAlignment="1">
      <alignment horizontal="center" vertical="center"/>
    </xf>
    <xf numFmtId="165" fontId="8" fillId="5" borderId="1" xfId="0" applyNumberFormat="1" applyFont="1" applyFill="1" applyBorder="1" applyAlignment="1">
      <alignment horizontal="center" vertical="center"/>
    </xf>
    <xf numFmtId="164" fontId="1" fillId="8" borderId="1" xfId="0" applyNumberFormat="1" applyFont="1" applyFill="1" applyBorder="1" applyAlignment="1">
      <alignment horizontal="center"/>
    </xf>
    <xf numFmtId="0" fontId="1" fillId="8" borderId="1" xfId="0" applyFont="1" applyFill="1" applyBorder="1" applyAlignment="1">
      <alignment horizontal="left"/>
    </xf>
    <xf numFmtId="0" fontId="1" fillId="8" borderId="5" xfId="0" applyFont="1" applyFill="1" applyBorder="1" applyAlignment="1">
      <alignment horizontal="center" vertical="center" wrapText="1"/>
    </xf>
    <xf numFmtId="165" fontId="8" fillId="8" borderId="7" xfId="0" applyNumberFormat="1" applyFont="1" applyFill="1" applyBorder="1" applyAlignment="1">
      <alignment horizontal="center" vertical="center"/>
    </xf>
    <xf numFmtId="49" fontId="2" fillId="2" borderId="10" xfId="0" applyNumberFormat="1" applyFont="1" applyFill="1" applyBorder="1" applyAlignment="1">
      <alignment horizontal="center"/>
    </xf>
    <xf numFmtId="164" fontId="1" fillId="8" borderId="10" xfId="0" applyNumberFormat="1" applyFont="1" applyFill="1" applyBorder="1" applyAlignment="1">
      <alignment horizontal="center"/>
    </xf>
    <xf numFmtId="164" fontId="5" fillId="6" borderId="8" xfId="0" applyNumberFormat="1" applyFont="1" applyFill="1" applyBorder="1"/>
    <xf numFmtId="165" fontId="8" fillId="8" borderId="17" xfId="0" applyNumberFormat="1" applyFont="1" applyFill="1" applyBorder="1" applyAlignment="1">
      <alignment horizontal="center" vertical="center"/>
    </xf>
    <xf numFmtId="165" fontId="8" fillId="8" borderId="10" xfId="0" applyNumberFormat="1" applyFont="1" applyFill="1" applyBorder="1" applyAlignment="1">
      <alignment horizontal="center" vertical="center"/>
    </xf>
    <xf numFmtId="164" fontId="1" fillId="8" borderId="10" xfId="0" applyNumberFormat="1" applyFont="1" applyFill="1" applyBorder="1" applyAlignment="1">
      <alignment horizontal="left"/>
    </xf>
    <xf numFmtId="164" fontId="1" fillId="9" borderId="9" xfId="0" applyNumberFormat="1" applyFont="1" applyFill="1" applyBorder="1" applyAlignment="1">
      <alignment horizontal="left"/>
    </xf>
    <xf numFmtId="165" fontId="8" fillId="5" borderId="10" xfId="0" applyNumberFormat="1" applyFont="1" applyFill="1" applyBorder="1" applyAlignment="1">
      <alignment horizontal="center" vertical="center"/>
    </xf>
    <xf numFmtId="164" fontId="6" fillId="7" borderId="10" xfId="0" applyNumberFormat="1" applyFont="1" applyFill="1" applyBorder="1"/>
    <xf numFmtId="164" fontId="4" fillId="0" borderId="3" xfId="0" applyNumberFormat="1" applyFont="1" applyFill="1" applyBorder="1"/>
    <xf numFmtId="164" fontId="4" fillId="0" borderId="5" xfId="0" applyNumberFormat="1" applyFont="1" applyBorder="1"/>
    <xf numFmtId="164" fontId="3" fillId="0" borderId="5" xfId="0" applyNumberFormat="1" applyFont="1" applyFill="1" applyBorder="1"/>
    <xf numFmtId="164" fontId="1" fillId="0" borderId="6" xfId="0" applyNumberFormat="1" applyFont="1" applyFill="1" applyBorder="1"/>
    <xf numFmtId="164" fontId="3" fillId="9" borderId="5" xfId="0" applyNumberFormat="1" applyFont="1" applyFill="1" applyBorder="1"/>
    <xf numFmtId="164" fontId="5" fillId="9" borderId="6" xfId="0" applyNumberFormat="1" applyFont="1" applyFill="1" applyBorder="1"/>
    <xf numFmtId="164" fontId="5" fillId="8" borderId="1" xfId="0" applyNumberFormat="1" applyFont="1" applyFill="1" applyBorder="1"/>
    <xf numFmtId="164" fontId="6" fillId="4" borderId="1" xfId="0" applyNumberFormat="1" applyFont="1" applyFill="1" applyBorder="1"/>
    <xf numFmtId="164" fontId="6" fillId="7" borderId="1" xfId="0" applyNumberFormat="1" applyFont="1" applyFill="1" applyBorder="1"/>
    <xf numFmtId="164" fontId="1" fillId="9" borderId="6" xfId="0" applyNumberFormat="1" applyFont="1" applyFill="1" applyBorder="1"/>
    <xf numFmtId="164" fontId="4" fillId="0" borderId="0" xfId="0" applyNumberFormat="1" applyFont="1" applyBorder="1"/>
    <xf numFmtId="164" fontId="3" fillId="0" borderId="0" xfId="0" applyNumberFormat="1" applyFont="1" applyBorder="1"/>
    <xf numFmtId="164" fontId="7" fillId="0" borderId="0" xfId="0" applyNumberFormat="1" applyFont="1" applyBorder="1"/>
    <xf numFmtId="0" fontId="1" fillId="0" borderId="6" xfId="0" applyFont="1" applyBorder="1" applyAlignment="1">
      <alignment horizontal="left"/>
    </xf>
    <xf numFmtId="164" fontId="1" fillId="0" borderId="6" xfId="0" applyNumberFormat="1" applyFont="1" applyBorder="1" applyAlignment="1">
      <alignment horizontal="left"/>
    </xf>
    <xf numFmtId="164" fontId="1" fillId="0" borderId="9" xfId="0" applyNumberFormat="1" applyFont="1" applyFill="1" applyBorder="1"/>
    <xf numFmtId="164" fontId="5" fillId="0" borderId="6" xfId="0" applyNumberFormat="1" applyFont="1" applyBorder="1"/>
    <xf numFmtId="0" fontId="2" fillId="2" borderId="18" xfId="0" applyFont="1" applyFill="1" applyBorder="1" applyAlignment="1">
      <alignment horizontal="center"/>
    </xf>
    <xf numFmtId="165" fontId="8" fillId="8" borderId="30" xfId="0" applyNumberFormat="1" applyFont="1" applyFill="1" applyBorder="1" applyAlignment="1">
      <alignment horizontal="center" vertical="center"/>
    </xf>
    <xf numFmtId="165" fontId="8" fillId="8" borderId="19" xfId="0" applyNumberFormat="1" applyFont="1" applyFill="1" applyBorder="1" applyAlignment="1">
      <alignment horizontal="center" vertical="center"/>
    </xf>
    <xf numFmtId="0" fontId="9" fillId="0" borderId="0" xfId="0" applyFon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0" fontId="11" fillId="2" borderId="19" xfId="0" applyFont="1" applyFill="1" applyBorder="1" applyAlignment="1">
      <alignment horizontal="center"/>
    </xf>
    <xf numFmtId="49" fontId="11" fillId="2" borderId="19" xfId="0" applyNumberFormat="1" applyFont="1" applyFill="1" applyBorder="1" applyAlignment="1">
      <alignment horizontal="center"/>
    </xf>
    <xf numFmtId="49" fontId="11" fillId="2" borderId="20" xfId="0" applyNumberFormat="1" applyFont="1" applyFill="1" applyBorder="1" applyAlignment="1">
      <alignment horizontal="center"/>
    </xf>
    <xf numFmtId="49" fontId="11" fillId="2" borderId="1" xfId="0" applyNumberFormat="1" applyFont="1" applyFill="1" applyBorder="1" applyAlignment="1">
      <alignment horizontal="center"/>
    </xf>
    <xf numFmtId="165" fontId="11" fillId="8" borderId="1" xfId="0" applyNumberFormat="1" applyFont="1" applyFill="1" applyBorder="1" applyAlignment="1">
      <alignment horizontal="center" vertical="center"/>
    </xf>
    <xf numFmtId="165" fontId="11" fillId="8" borderId="10" xfId="0" applyNumberFormat="1" applyFont="1" applyFill="1" applyBorder="1" applyAlignment="1">
      <alignment horizontal="center" vertical="center"/>
    </xf>
    <xf numFmtId="0" fontId="11" fillId="8" borderId="1" xfId="0" applyFont="1" applyFill="1" applyBorder="1" applyAlignment="1">
      <alignment horizontal="center" vertical="center"/>
    </xf>
    <xf numFmtId="164" fontId="11" fillId="8" borderId="1" xfId="0" applyNumberFormat="1" applyFont="1" applyFill="1" applyBorder="1" applyAlignment="1">
      <alignment horizontal="center"/>
    </xf>
    <xf numFmtId="164" fontId="11" fillId="8" borderId="1" xfId="0" applyNumberFormat="1" applyFont="1" applyFill="1" applyBorder="1" applyAlignment="1">
      <alignment horizontal="left"/>
    </xf>
    <xf numFmtId="164" fontId="11" fillId="8" borderId="10" xfId="0" applyNumberFormat="1" applyFont="1" applyFill="1" applyBorder="1" applyAlignment="1">
      <alignment horizontal="left"/>
    </xf>
    <xf numFmtId="164" fontId="12" fillId="8" borderId="1" xfId="0" applyNumberFormat="1" applyFont="1" applyFill="1" applyBorder="1"/>
    <xf numFmtId="0" fontId="11" fillId="9" borderId="6" xfId="0" applyFont="1" applyFill="1" applyBorder="1" applyAlignment="1">
      <alignment horizontal="center"/>
    </xf>
    <xf numFmtId="0" fontId="11" fillId="9" borderId="6" xfId="0" applyFont="1" applyFill="1" applyBorder="1" applyAlignment="1">
      <alignment horizontal="left"/>
    </xf>
    <xf numFmtId="164" fontId="11" fillId="9" borderId="6" xfId="0" applyNumberFormat="1" applyFont="1" applyFill="1" applyBorder="1" applyAlignment="1">
      <alignment horizontal="center"/>
    </xf>
    <xf numFmtId="164" fontId="11" fillId="9" borderId="6" xfId="0" applyNumberFormat="1" applyFont="1" applyFill="1" applyBorder="1" applyAlignment="1">
      <alignment horizontal="left"/>
    </xf>
    <xf numFmtId="164" fontId="11" fillId="9" borderId="9" xfId="0" applyNumberFormat="1" applyFont="1" applyFill="1" applyBorder="1" applyAlignment="1">
      <alignment horizontal="left"/>
    </xf>
    <xf numFmtId="164" fontId="12" fillId="9" borderId="6" xfId="0" applyNumberFormat="1" applyFont="1" applyFill="1" applyBorder="1"/>
    <xf numFmtId="0" fontId="11" fillId="0" borderId="3" xfId="0" applyFont="1" applyBorder="1" applyAlignment="1">
      <alignment horizontal="center"/>
    </xf>
    <xf numFmtId="0" fontId="10" fillId="0" borderId="3" xfId="0" applyFont="1" applyBorder="1" applyAlignment="1">
      <alignment horizontal="left"/>
    </xf>
    <xf numFmtId="164" fontId="10" fillId="0" borderId="3" xfId="0" applyNumberFormat="1" applyFont="1" applyBorder="1" applyAlignment="1">
      <alignment horizontal="left"/>
    </xf>
    <xf numFmtId="164" fontId="11" fillId="2" borderId="3" xfId="0" applyNumberFormat="1" applyFont="1" applyFill="1" applyBorder="1" applyAlignment="1">
      <alignment horizontal="center"/>
    </xf>
    <xf numFmtId="164" fontId="11" fillId="6" borderId="3" xfId="0" applyNumberFormat="1" applyFont="1" applyFill="1" applyBorder="1" applyAlignment="1">
      <alignment horizontal="left"/>
    </xf>
    <xf numFmtId="164" fontId="11" fillId="6" borderId="4" xfId="0" applyNumberFormat="1" applyFont="1" applyFill="1" applyBorder="1" applyAlignment="1">
      <alignment horizontal="left"/>
    </xf>
    <xf numFmtId="164" fontId="13" fillId="0" borderId="3" xfId="0" applyNumberFormat="1" applyFont="1" applyBorder="1"/>
    <xf numFmtId="0" fontId="11" fillId="0" borderId="0" xfId="0" applyFont="1" applyBorder="1" applyAlignment="1">
      <alignment horizontal="center"/>
    </xf>
    <xf numFmtId="0" fontId="10" fillId="0" borderId="0" xfId="0" applyFont="1" applyBorder="1" applyAlignment="1">
      <alignment horizontal="left"/>
    </xf>
    <xf numFmtId="164" fontId="10" fillId="0" borderId="0" xfId="0" applyNumberFormat="1" applyFont="1" applyBorder="1" applyAlignment="1">
      <alignment horizontal="left"/>
    </xf>
    <xf numFmtId="164" fontId="10" fillId="0" borderId="0" xfId="0" applyNumberFormat="1" applyFont="1" applyFill="1" applyBorder="1"/>
    <xf numFmtId="164" fontId="13" fillId="0" borderId="0" xfId="0" applyNumberFormat="1" applyFont="1" applyBorder="1"/>
    <xf numFmtId="0" fontId="11" fillId="0" borderId="0" xfId="0" applyFont="1" applyAlignment="1">
      <alignment horizontal="center"/>
    </xf>
    <xf numFmtId="0" fontId="11" fillId="2" borderId="1" xfId="0" applyFont="1" applyFill="1" applyBorder="1" applyAlignment="1">
      <alignment horizontal="center"/>
    </xf>
    <xf numFmtId="49" fontId="11" fillId="2" borderId="10" xfId="0" applyNumberFormat="1" applyFont="1" applyFill="1" applyBorder="1" applyAlignment="1">
      <alignment horizontal="center"/>
    </xf>
    <xf numFmtId="0" fontId="11" fillId="8" borderId="1" xfId="0" applyFont="1" applyFill="1" applyBorder="1" applyAlignment="1">
      <alignment horizontal="center"/>
    </xf>
    <xf numFmtId="164" fontId="11" fillId="8" borderId="10" xfId="0" applyNumberFormat="1" applyFont="1" applyFill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6" xfId="0" applyFont="1" applyBorder="1" applyAlignment="1">
      <alignment horizontal="left"/>
    </xf>
    <xf numFmtId="164" fontId="11" fillId="0" borderId="6" xfId="0" applyNumberFormat="1" applyFont="1" applyBorder="1" applyAlignment="1">
      <alignment horizontal="left"/>
    </xf>
    <xf numFmtId="164" fontId="11" fillId="0" borderId="9" xfId="0" applyNumberFormat="1" applyFont="1" applyFill="1" applyBorder="1"/>
    <xf numFmtId="164" fontId="12" fillId="0" borderId="6" xfId="0" applyNumberFormat="1" applyFont="1" applyBorder="1"/>
    <xf numFmtId="0" fontId="11" fillId="0" borderId="3" xfId="0" applyFont="1" applyBorder="1" applyAlignment="1">
      <alignment horizontal="left"/>
    </xf>
    <xf numFmtId="164" fontId="11" fillId="0" borderId="3" xfId="0" applyNumberFormat="1" applyFont="1" applyBorder="1" applyAlignment="1">
      <alignment horizontal="left"/>
    </xf>
    <xf numFmtId="164" fontId="11" fillId="0" borderId="4" xfId="0" applyNumberFormat="1" applyFont="1" applyFill="1" applyBorder="1"/>
    <xf numFmtId="164" fontId="12" fillId="0" borderId="3" xfId="0" applyNumberFormat="1" applyFont="1" applyBorder="1"/>
    <xf numFmtId="164" fontId="10" fillId="0" borderId="4" xfId="0" applyNumberFormat="1" applyFont="1" applyFill="1" applyBorder="1"/>
    <xf numFmtId="0" fontId="11" fillId="8" borderId="1" xfId="0" applyFont="1" applyFill="1" applyBorder="1" applyAlignment="1">
      <alignment horizontal="left"/>
    </xf>
    <xf numFmtId="0" fontId="10" fillId="9" borderId="0" xfId="0" applyFont="1" applyFill="1" applyBorder="1" applyAlignment="1">
      <alignment horizontal="center"/>
    </xf>
    <xf numFmtId="164" fontId="11" fillId="8" borderId="1" xfId="0" applyNumberFormat="1" applyFont="1" applyFill="1" applyBorder="1" applyAlignment="1">
      <alignment horizontal="center" vertical="center"/>
    </xf>
    <xf numFmtId="164" fontId="11" fillId="10" borderId="1" xfId="0" applyNumberFormat="1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/>
    </xf>
    <xf numFmtId="0" fontId="1" fillId="8" borderId="13" xfId="0" applyFont="1" applyFill="1" applyBorder="1" applyAlignment="1">
      <alignment horizontal="center" vertical="center"/>
    </xf>
    <xf numFmtId="0" fontId="1" fillId="8" borderId="14" xfId="0" applyFont="1" applyFill="1" applyBorder="1" applyAlignment="1">
      <alignment horizontal="center" vertical="center"/>
    </xf>
    <xf numFmtId="0" fontId="1" fillId="8" borderId="31" xfId="0" applyFont="1" applyFill="1" applyBorder="1" applyAlignment="1">
      <alignment horizontal="center" vertical="center"/>
    </xf>
    <xf numFmtId="0" fontId="1" fillId="8" borderId="15" xfId="0" applyFont="1" applyFill="1" applyBorder="1" applyAlignment="1">
      <alignment horizontal="center" vertical="center"/>
    </xf>
    <xf numFmtId="0" fontId="1" fillId="8" borderId="16" xfId="0" applyFont="1" applyFill="1" applyBorder="1" applyAlignment="1">
      <alignment horizontal="center" vertical="center"/>
    </xf>
    <xf numFmtId="0" fontId="1" fillId="8" borderId="32" xfId="0" applyFont="1" applyFill="1" applyBorder="1" applyAlignment="1">
      <alignment horizontal="center" vertical="center"/>
    </xf>
    <xf numFmtId="0" fontId="2" fillId="5" borderId="10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0" fontId="2" fillId="5" borderId="18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1" fillId="5" borderId="11" xfId="0" applyFont="1" applyFill="1" applyBorder="1" applyAlignment="1">
      <alignment horizontal="center"/>
    </xf>
    <xf numFmtId="0" fontId="1" fillId="5" borderId="12" xfId="0" applyFont="1" applyFill="1" applyBorder="1" applyAlignment="1">
      <alignment horizontal="center"/>
    </xf>
    <xf numFmtId="0" fontId="1" fillId="5" borderId="25" xfId="0" applyFont="1" applyFill="1" applyBorder="1" applyAlignment="1">
      <alignment horizontal="center"/>
    </xf>
    <xf numFmtId="0" fontId="1" fillId="8" borderId="26" xfId="0" applyFont="1" applyFill="1" applyBorder="1" applyAlignment="1">
      <alignment horizontal="center" vertical="center"/>
    </xf>
    <xf numFmtId="0" fontId="1" fillId="8" borderId="27" xfId="0" applyFont="1" applyFill="1" applyBorder="1" applyAlignment="1">
      <alignment horizontal="center" vertical="center"/>
    </xf>
    <xf numFmtId="0" fontId="1" fillId="8" borderId="29" xfId="0" applyFont="1" applyFill="1" applyBorder="1" applyAlignment="1">
      <alignment horizontal="center" vertical="center"/>
    </xf>
    <xf numFmtId="164" fontId="1" fillId="8" borderId="22" xfId="0" applyNumberFormat="1" applyFont="1" applyFill="1" applyBorder="1" applyAlignment="1">
      <alignment horizontal="center" vertical="center"/>
    </xf>
    <xf numFmtId="164" fontId="1" fillId="8" borderId="24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0" fontId="1" fillId="8" borderId="6" xfId="0" applyFont="1" applyFill="1" applyBorder="1" applyAlignment="1">
      <alignment horizontal="center" vertical="center"/>
    </xf>
    <xf numFmtId="0" fontId="1" fillId="8" borderId="5" xfId="0" applyFont="1" applyFill="1" applyBorder="1" applyAlignment="1">
      <alignment horizontal="center" vertical="center"/>
    </xf>
    <xf numFmtId="0" fontId="1" fillId="8" borderId="9" xfId="0" applyFont="1" applyFill="1" applyBorder="1" applyAlignment="1">
      <alignment horizontal="center" vertical="center"/>
    </xf>
    <xf numFmtId="0" fontId="1" fillId="8" borderId="8" xfId="0" applyFont="1" applyFill="1" applyBorder="1" applyAlignment="1">
      <alignment horizontal="center" vertical="center"/>
    </xf>
    <xf numFmtId="164" fontId="1" fillId="8" borderId="21" xfId="0" applyNumberFormat="1" applyFont="1" applyFill="1" applyBorder="1" applyAlignment="1">
      <alignment horizontal="center" vertical="center"/>
    </xf>
    <xf numFmtId="164" fontId="1" fillId="8" borderId="23" xfId="0" applyNumberFormat="1" applyFont="1" applyFill="1" applyBorder="1" applyAlignment="1">
      <alignment horizontal="center" vertical="center"/>
    </xf>
    <xf numFmtId="0" fontId="6" fillId="5" borderId="8" xfId="0" applyFont="1" applyFill="1" applyBorder="1" applyAlignment="1">
      <alignment horizontal="center" vertical="center" wrapText="1"/>
    </xf>
    <xf numFmtId="0" fontId="6" fillId="5" borderId="9" xfId="0" applyFont="1" applyFill="1" applyBorder="1" applyAlignment="1">
      <alignment horizontal="center" vertical="center" wrapText="1"/>
    </xf>
    <xf numFmtId="164" fontId="8" fillId="5" borderId="10" xfId="0" applyNumberFormat="1" applyFont="1" applyFill="1" applyBorder="1" applyAlignment="1">
      <alignment horizontal="center"/>
    </xf>
    <xf numFmtId="164" fontId="8" fillId="5" borderId="2" xfId="0" applyNumberFormat="1" applyFont="1" applyFill="1" applyBorder="1" applyAlignment="1">
      <alignment horizontal="center"/>
    </xf>
    <xf numFmtId="164" fontId="8" fillId="5" borderId="18" xfId="0" applyNumberFormat="1" applyFont="1" applyFill="1" applyBorder="1" applyAlignment="1">
      <alignment horizont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11" fillId="5" borderId="10" xfId="0" applyFont="1" applyFill="1" applyBorder="1" applyAlignment="1">
      <alignment horizontal="center" vertical="center"/>
    </xf>
    <xf numFmtId="0" fontId="11" fillId="5" borderId="2" xfId="0" applyFont="1" applyFill="1" applyBorder="1" applyAlignment="1">
      <alignment horizontal="center" vertical="center"/>
    </xf>
    <xf numFmtId="0" fontId="11" fillId="5" borderId="18" xfId="0" applyFont="1" applyFill="1" applyBorder="1" applyAlignment="1">
      <alignment horizontal="center" vertical="center"/>
    </xf>
    <xf numFmtId="0" fontId="11" fillId="8" borderId="9" xfId="0" applyFont="1" applyFill="1" applyBorder="1" applyAlignment="1">
      <alignment horizontal="center" vertical="center"/>
    </xf>
    <xf numFmtId="0" fontId="11" fillId="8" borderId="8" xfId="0" applyFont="1" applyFill="1" applyBorder="1" applyAlignment="1">
      <alignment horizontal="center" vertical="center"/>
    </xf>
    <xf numFmtId="0" fontId="11" fillId="8" borderId="26" xfId="0" applyFont="1" applyFill="1" applyBorder="1" applyAlignment="1">
      <alignment horizontal="center" vertical="center"/>
    </xf>
    <xf numFmtId="0" fontId="11" fillId="8" borderId="28" xfId="0" applyFont="1" applyFill="1" applyBorder="1" applyAlignment="1">
      <alignment horizontal="center" vertical="center"/>
    </xf>
    <xf numFmtId="164" fontId="11" fillId="8" borderId="21" xfId="0" applyNumberFormat="1" applyFont="1" applyFill="1" applyBorder="1" applyAlignment="1">
      <alignment horizontal="center" vertical="center"/>
    </xf>
    <xf numFmtId="164" fontId="11" fillId="8" borderId="22" xfId="0" applyNumberFormat="1" applyFont="1" applyFill="1" applyBorder="1" applyAlignment="1">
      <alignment horizontal="center" vertical="center"/>
    </xf>
    <xf numFmtId="164" fontId="11" fillId="8" borderId="23" xfId="0" applyNumberFormat="1" applyFont="1" applyFill="1" applyBorder="1" applyAlignment="1">
      <alignment horizontal="center" vertical="center"/>
    </xf>
    <xf numFmtId="164" fontId="4" fillId="6" borderId="3" xfId="0" applyNumberFormat="1" applyFont="1" applyFill="1" applyBorder="1" applyAlignment="1">
      <alignment horizontal="left"/>
    </xf>
    <xf numFmtId="164" fontId="5" fillId="6" borderId="3" xfId="0" applyNumberFormat="1" applyFont="1" applyFill="1" applyBorder="1" applyAlignment="1">
      <alignment horizontal="left"/>
    </xf>
    <xf numFmtId="164" fontId="4" fillId="6" borderId="5" xfId="0" applyNumberFormat="1" applyFont="1" applyFill="1" applyBorder="1" applyAlignment="1">
      <alignment horizontal="left"/>
    </xf>
    <xf numFmtId="164" fontId="4" fillId="0" borderId="3" xfId="0" applyNumberFormat="1" applyFont="1" applyFill="1" applyBorder="1" applyAlignment="1">
      <alignment horizontal="left"/>
    </xf>
    <xf numFmtId="164" fontId="4" fillId="0" borderId="5" xfId="0" applyNumberFormat="1" applyFont="1" applyFill="1" applyBorder="1" applyAlignment="1">
      <alignment horizontal="left"/>
    </xf>
    <xf numFmtId="164" fontId="5" fillId="0" borderId="3" xfId="0" applyNumberFormat="1" applyFont="1" applyFill="1" applyBorder="1" applyAlignment="1">
      <alignment horizontal="left"/>
    </xf>
    <xf numFmtId="164" fontId="5" fillId="0" borderId="6" xfId="0" applyNumberFormat="1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2610971</xdr:colOff>
      <xdr:row>2</xdr:row>
      <xdr:rowOff>230775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879912" cy="66780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1866899</xdr:colOff>
      <xdr:row>4</xdr:row>
      <xdr:rowOff>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133599" cy="6381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1"/>
  <sheetViews>
    <sheetView tabSelected="1" zoomScale="85" zoomScaleNormal="85" workbookViewId="0">
      <selection activeCell="C123" sqref="C123:C132"/>
    </sheetView>
  </sheetViews>
  <sheetFormatPr baseColWidth="10" defaultRowHeight="16.5" x14ac:dyDescent="0.3"/>
  <cols>
    <col min="1" max="1" width="4" style="7" bestFit="1" customWidth="1"/>
    <col min="2" max="2" width="62.140625" style="7" bestFit="1" customWidth="1"/>
    <col min="3" max="3" width="24.7109375" style="7" bestFit="1" customWidth="1"/>
    <col min="4" max="4" width="24.7109375" style="7" customWidth="1"/>
    <col min="5" max="5" width="31" style="7" bestFit="1" customWidth="1"/>
    <col min="6" max="6" width="27" style="7" bestFit="1" customWidth="1"/>
    <col min="7" max="8" width="24.7109375" style="7" customWidth="1"/>
    <col min="9" max="9" width="22" style="7" bestFit="1" customWidth="1"/>
    <col min="10" max="10" width="27.5703125" style="81" bestFit="1" customWidth="1"/>
    <col min="11" max="16384" width="11.42578125" style="7"/>
  </cols>
  <sheetData>
    <row r="1" spans="1:12" x14ac:dyDescent="0.3">
      <c r="A1" s="185" t="s">
        <v>0</v>
      </c>
      <c r="B1" s="186"/>
      <c r="C1" s="186"/>
      <c r="D1" s="186"/>
      <c r="E1" s="186"/>
      <c r="F1" s="186"/>
      <c r="G1" s="186"/>
      <c r="H1" s="186"/>
      <c r="I1" s="186"/>
      <c r="J1" s="186"/>
    </row>
    <row r="2" spans="1:12" ht="17.25" thickBot="1" x14ac:dyDescent="0.35">
      <c r="A2" s="187"/>
      <c r="B2" s="188"/>
      <c r="C2" s="188"/>
      <c r="D2" s="188"/>
      <c r="E2" s="188"/>
      <c r="F2" s="188"/>
      <c r="G2" s="188"/>
      <c r="H2" s="188"/>
      <c r="I2" s="188"/>
      <c r="J2" s="188"/>
    </row>
    <row r="3" spans="1:12" ht="18.75" thickBot="1" x14ac:dyDescent="0.35">
      <c r="A3" s="189" t="s">
        <v>176</v>
      </c>
      <c r="B3" s="190"/>
      <c r="C3" s="190"/>
      <c r="D3" s="190"/>
      <c r="E3" s="190"/>
      <c r="F3" s="190"/>
      <c r="G3" s="190"/>
      <c r="H3" s="190"/>
      <c r="I3" s="190"/>
      <c r="J3" s="191"/>
    </row>
    <row r="4" spans="1:12" ht="17.25" thickBot="1" x14ac:dyDescent="0.35">
      <c r="C4" s="25"/>
      <c r="D4" s="25"/>
      <c r="E4" s="25"/>
      <c r="F4" s="25"/>
      <c r="G4" s="25"/>
      <c r="H4" s="25"/>
      <c r="I4" s="25"/>
      <c r="J4" s="115"/>
    </row>
    <row r="5" spans="1:12" ht="17.25" thickBot="1" x14ac:dyDescent="0.35">
      <c r="A5" s="192" t="s">
        <v>2</v>
      </c>
      <c r="B5" s="193"/>
      <c r="C5" s="193"/>
      <c r="D5" s="193"/>
      <c r="E5" s="193"/>
      <c r="F5" s="193"/>
      <c r="G5" s="193"/>
      <c r="H5" s="193"/>
      <c r="I5" s="193"/>
      <c r="J5" s="194"/>
    </row>
    <row r="6" spans="1:12" ht="17.25" thickBot="1" x14ac:dyDescent="0.35">
      <c r="A6" s="195" t="s">
        <v>3</v>
      </c>
      <c r="B6" s="195" t="s">
        <v>4</v>
      </c>
      <c r="C6" s="198" t="s">
        <v>168</v>
      </c>
      <c r="D6" s="198"/>
      <c r="E6" s="198"/>
      <c r="F6" s="198"/>
      <c r="G6" s="198"/>
      <c r="H6" s="198"/>
      <c r="I6" s="198"/>
      <c r="J6" s="199"/>
    </row>
    <row r="7" spans="1:12" ht="21" thickBot="1" x14ac:dyDescent="0.35">
      <c r="A7" s="196"/>
      <c r="B7" s="196"/>
      <c r="C7" s="121">
        <v>1</v>
      </c>
      <c r="D7" s="87">
        <v>2</v>
      </c>
      <c r="E7" s="87">
        <v>3</v>
      </c>
      <c r="F7" s="88" t="s">
        <v>173</v>
      </c>
      <c r="G7" s="87">
        <v>5</v>
      </c>
      <c r="H7" s="88" t="s">
        <v>174</v>
      </c>
      <c r="I7" s="95" t="s">
        <v>175</v>
      </c>
      <c r="J7" s="88" t="s">
        <v>170</v>
      </c>
    </row>
    <row r="8" spans="1:12" ht="17.25" thickBot="1" x14ac:dyDescent="0.35">
      <c r="A8" s="197"/>
      <c r="B8" s="197"/>
      <c r="C8" s="122" t="s">
        <v>88</v>
      </c>
      <c r="D8" s="94" t="s">
        <v>87</v>
      </c>
      <c r="E8" s="94" t="s">
        <v>86</v>
      </c>
      <c r="F8" s="94" t="s">
        <v>85</v>
      </c>
      <c r="G8" s="94" t="s">
        <v>84</v>
      </c>
      <c r="H8" s="94" t="s">
        <v>83</v>
      </c>
      <c r="I8" s="98" t="s">
        <v>82</v>
      </c>
      <c r="J8" s="123" t="s">
        <v>171</v>
      </c>
    </row>
    <row r="9" spans="1:12" x14ac:dyDescent="0.3">
      <c r="A9" s="176" t="s">
        <v>6</v>
      </c>
      <c r="B9" s="177"/>
      <c r="C9" s="177"/>
      <c r="D9" s="177"/>
      <c r="E9" s="177"/>
      <c r="F9" s="177"/>
      <c r="G9" s="177"/>
      <c r="H9" s="177"/>
      <c r="I9" s="177"/>
      <c r="J9" s="178"/>
    </row>
    <row r="10" spans="1:12" ht="17.25" thickBot="1" x14ac:dyDescent="0.35">
      <c r="A10" s="179"/>
      <c r="B10" s="180"/>
      <c r="C10" s="180"/>
      <c r="D10" s="180"/>
      <c r="E10" s="180"/>
      <c r="F10" s="180"/>
      <c r="G10" s="180"/>
      <c r="H10" s="180"/>
      <c r="I10" s="180"/>
      <c r="J10" s="181"/>
    </row>
    <row r="11" spans="1:12" ht="17.25" thickBot="1" x14ac:dyDescent="0.35">
      <c r="A11" s="86">
        <v>0</v>
      </c>
      <c r="B11" s="86" t="s">
        <v>7</v>
      </c>
      <c r="C11" s="91">
        <f t="shared" ref="C11:I11" si="0">C13+C14+C15+C16+C17+C19+C20+C21+C22+C23</f>
        <v>4477272</v>
      </c>
      <c r="D11" s="91">
        <f t="shared" si="0"/>
        <v>636774</v>
      </c>
      <c r="E11" s="91">
        <f t="shared" si="0"/>
        <v>855013</v>
      </c>
      <c r="F11" s="91">
        <f t="shared" si="0"/>
        <v>-218239</v>
      </c>
      <c r="G11" s="91">
        <f t="shared" si="0"/>
        <v>553767.6</v>
      </c>
      <c r="H11" s="91">
        <f t="shared" si="0"/>
        <v>3622259</v>
      </c>
      <c r="I11" s="91">
        <f t="shared" si="0"/>
        <v>3840498</v>
      </c>
      <c r="J11" s="91">
        <f>J13+J14+J15+J16+J17+J19+J20+J21+J22+J23</f>
        <v>483966</v>
      </c>
    </row>
    <row r="12" spans="1:12" x14ac:dyDescent="0.3">
      <c r="A12" s="64" t="s">
        <v>67</v>
      </c>
      <c r="B12" s="65" t="s">
        <v>68</v>
      </c>
      <c r="C12" s="66">
        <f>SUM(C13:C14)</f>
        <v>3406900</v>
      </c>
      <c r="D12" s="66">
        <f>SUM(D13:D14)</f>
        <v>283942</v>
      </c>
      <c r="E12" s="66">
        <f t="shared" ref="E12" si="1">SUM(E13:E14)</f>
        <v>247899</v>
      </c>
      <c r="F12" s="66">
        <f>SUM(F13:F17)</f>
        <v>-44777</v>
      </c>
      <c r="G12" s="66">
        <f>SUM(G13:G14)</f>
        <v>244978.59999999998</v>
      </c>
      <c r="H12" s="68">
        <f t="shared" ref="H12:H26" si="2">C12-E12</f>
        <v>3159001</v>
      </c>
      <c r="I12" s="97">
        <f>C12-D12</f>
        <v>3122958</v>
      </c>
      <c r="J12" s="66">
        <f>SUM(J13:J14)</f>
        <v>188617</v>
      </c>
    </row>
    <row r="13" spans="1:12" x14ac:dyDescent="0.3">
      <c r="A13" s="30" t="s">
        <v>8</v>
      </c>
      <c r="B13" s="31" t="s">
        <v>9</v>
      </c>
      <c r="C13" s="32">
        <v>2392900</v>
      </c>
      <c r="D13" s="32">
        <v>199442</v>
      </c>
      <c r="E13" s="32">
        <v>174434</v>
      </c>
      <c r="F13" s="32">
        <f t="shared" ref="F13:F22" si="3">D13-E13</f>
        <v>25008</v>
      </c>
      <c r="G13" s="32">
        <v>171820.3</v>
      </c>
      <c r="H13" s="68">
        <f>C13-E13</f>
        <v>2218466</v>
      </c>
      <c r="I13" s="97">
        <f t="shared" ref="I13:I26" si="4">C13-D13</f>
        <v>2193458</v>
      </c>
      <c r="J13" s="33">
        <v>107001</v>
      </c>
    </row>
    <row r="14" spans="1:12" x14ac:dyDescent="0.3">
      <c r="A14" s="30" t="s">
        <v>10</v>
      </c>
      <c r="B14" s="31" t="s">
        <v>11</v>
      </c>
      <c r="C14" s="225">
        <v>1014000</v>
      </c>
      <c r="D14" s="225">
        <v>84500</v>
      </c>
      <c r="E14" s="32">
        <v>73465</v>
      </c>
      <c r="F14" s="32">
        <f>D14-E14</f>
        <v>11035</v>
      </c>
      <c r="G14" s="32">
        <v>73158.3</v>
      </c>
      <c r="H14" s="68">
        <f t="shared" si="2"/>
        <v>940535</v>
      </c>
      <c r="I14" s="97">
        <f>C14-D14</f>
        <v>929500</v>
      </c>
      <c r="J14" s="32">
        <v>81616</v>
      </c>
    </row>
    <row r="15" spans="1:12" x14ac:dyDescent="0.3">
      <c r="A15" s="30" t="s">
        <v>12</v>
      </c>
      <c r="B15" s="35" t="s">
        <v>13</v>
      </c>
      <c r="C15" s="226">
        <v>4500</v>
      </c>
      <c r="D15" s="226">
        <v>3000</v>
      </c>
      <c r="E15" s="36">
        <v>0</v>
      </c>
      <c r="F15" s="36">
        <f t="shared" si="3"/>
        <v>3000</v>
      </c>
      <c r="G15" s="36">
        <v>0</v>
      </c>
      <c r="H15" s="68">
        <f t="shared" si="2"/>
        <v>4500</v>
      </c>
      <c r="I15" s="97">
        <f t="shared" si="4"/>
        <v>1500</v>
      </c>
      <c r="J15" s="37">
        <v>0</v>
      </c>
    </row>
    <row r="16" spans="1:12" x14ac:dyDescent="0.3">
      <c r="A16" s="30" t="s">
        <v>14</v>
      </c>
      <c r="B16" s="35" t="s">
        <v>15</v>
      </c>
      <c r="C16" s="226">
        <v>154800</v>
      </c>
      <c r="D16" s="226">
        <v>12900</v>
      </c>
      <c r="E16" s="36">
        <v>109400</v>
      </c>
      <c r="F16" s="36">
        <f t="shared" si="3"/>
        <v>-96500</v>
      </c>
      <c r="G16" s="36">
        <v>100402</v>
      </c>
      <c r="H16" s="68">
        <f t="shared" si="2"/>
        <v>45400</v>
      </c>
      <c r="I16" s="97">
        <f t="shared" si="4"/>
        <v>141900</v>
      </c>
      <c r="J16" s="36">
        <v>8998</v>
      </c>
      <c r="L16" s="7" t="s">
        <v>73</v>
      </c>
    </row>
    <row r="17" spans="1:10" x14ac:dyDescent="0.3">
      <c r="A17" s="30" t="s">
        <v>16</v>
      </c>
      <c r="B17" s="35" t="s">
        <v>17</v>
      </c>
      <c r="C17" s="226">
        <v>164500</v>
      </c>
      <c r="D17" s="226">
        <v>109740</v>
      </c>
      <c r="E17" s="36">
        <v>97060</v>
      </c>
      <c r="F17" s="36">
        <f t="shared" si="3"/>
        <v>12680</v>
      </c>
      <c r="G17" s="36">
        <v>89473</v>
      </c>
      <c r="H17" s="68">
        <f t="shared" si="2"/>
        <v>67440</v>
      </c>
      <c r="I17" s="97">
        <f>C17-D17</f>
        <v>54760</v>
      </c>
      <c r="J17" s="37">
        <v>7586</v>
      </c>
    </row>
    <row r="18" spans="1:10" s="82" customFormat="1" x14ac:dyDescent="0.3">
      <c r="A18" s="30" t="s">
        <v>69</v>
      </c>
      <c r="B18" s="35" t="s">
        <v>70</v>
      </c>
      <c r="C18" s="226">
        <f>SUM(C19:C22)</f>
        <v>606700</v>
      </c>
      <c r="D18" s="226">
        <f>SUM(D19:D22)</f>
        <v>87320</v>
      </c>
      <c r="E18" s="36">
        <f t="shared" ref="E18:J18" si="5">SUM(E19:E22)</f>
        <v>260782</v>
      </c>
      <c r="F18" s="36">
        <f t="shared" si="5"/>
        <v>-173462</v>
      </c>
      <c r="G18" s="36">
        <f t="shared" si="5"/>
        <v>1160</v>
      </c>
      <c r="H18" s="68">
        <f t="shared" si="2"/>
        <v>345918</v>
      </c>
      <c r="I18" s="97">
        <f t="shared" si="4"/>
        <v>519380</v>
      </c>
      <c r="J18" s="36">
        <f t="shared" si="5"/>
        <v>259621</v>
      </c>
    </row>
    <row r="19" spans="1:10" x14ac:dyDescent="0.3">
      <c r="A19" s="30" t="s">
        <v>18</v>
      </c>
      <c r="B19" s="16" t="s">
        <v>19</v>
      </c>
      <c r="C19" s="225">
        <v>469000</v>
      </c>
      <c r="D19" s="225">
        <v>52880</v>
      </c>
      <c r="E19" s="32">
        <v>206882</v>
      </c>
      <c r="F19" s="36">
        <f t="shared" si="3"/>
        <v>-154002</v>
      </c>
      <c r="G19" s="32">
        <v>899</v>
      </c>
      <c r="H19" s="68">
        <f t="shared" si="2"/>
        <v>262118</v>
      </c>
      <c r="I19" s="97">
        <f t="shared" si="4"/>
        <v>416120</v>
      </c>
      <c r="J19" s="33">
        <v>205983</v>
      </c>
    </row>
    <row r="20" spans="1:10" x14ac:dyDescent="0.3">
      <c r="A20" s="30" t="s">
        <v>20</v>
      </c>
      <c r="B20" s="31" t="s">
        <v>21</v>
      </c>
      <c r="C20" s="20">
        <v>63700</v>
      </c>
      <c r="D20" s="20">
        <v>16790</v>
      </c>
      <c r="E20" s="34">
        <v>25915</v>
      </c>
      <c r="F20" s="36">
        <f t="shared" si="3"/>
        <v>-9125</v>
      </c>
      <c r="G20" s="34">
        <v>107</v>
      </c>
      <c r="H20" s="68">
        <f t="shared" si="2"/>
        <v>37785</v>
      </c>
      <c r="I20" s="97">
        <f t="shared" si="4"/>
        <v>46910</v>
      </c>
      <c r="J20" s="34">
        <v>25808</v>
      </c>
    </row>
    <row r="21" spans="1:10" x14ac:dyDescent="0.3">
      <c r="A21" s="30" t="s">
        <v>22</v>
      </c>
      <c r="B21" s="31" t="s">
        <v>23</v>
      </c>
      <c r="C21" s="225">
        <v>63700</v>
      </c>
      <c r="D21" s="225">
        <v>16790</v>
      </c>
      <c r="E21" s="32">
        <v>25560</v>
      </c>
      <c r="F21" s="36">
        <f t="shared" si="3"/>
        <v>-8770</v>
      </c>
      <c r="G21" s="32">
        <v>107</v>
      </c>
      <c r="H21" s="68">
        <f t="shared" si="2"/>
        <v>38140</v>
      </c>
      <c r="I21" s="97">
        <f t="shared" si="4"/>
        <v>46910</v>
      </c>
      <c r="J21" s="33">
        <v>25452</v>
      </c>
    </row>
    <row r="22" spans="1:10" x14ac:dyDescent="0.3">
      <c r="A22" s="30" t="s">
        <v>24</v>
      </c>
      <c r="B22" s="31" t="s">
        <v>25</v>
      </c>
      <c r="C22" s="225">
        <v>10300</v>
      </c>
      <c r="D22" s="225">
        <v>860</v>
      </c>
      <c r="E22" s="32">
        <v>2425</v>
      </c>
      <c r="F22" s="36">
        <f t="shared" si="3"/>
        <v>-1565</v>
      </c>
      <c r="G22" s="32">
        <v>47</v>
      </c>
      <c r="H22" s="68">
        <f t="shared" si="2"/>
        <v>7875</v>
      </c>
      <c r="I22" s="97">
        <f t="shared" si="4"/>
        <v>9440</v>
      </c>
      <c r="J22" s="33">
        <v>2378</v>
      </c>
    </row>
    <row r="23" spans="1:10" s="82" customFormat="1" x14ac:dyDescent="0.3">
      <c r="A23" s="30" t="s">
        <v>71</v>
      </c>
      <c r="B23" s="35" t="s">
        <v>72</v>
      </c>
      <c r="C23" s="226">
        <f>SUM(C24:C26)</f>
        <v>139872</v>
      </c>
      <c r="D23" s="226">
        <f>SUM(D24:D26)</f>
        <v>139872</v>
      </c>
      <c r="E23" s="36">
        <f t="shared" ref="E23:J23" si="6">SUM(E24:E26)</f>
        <v>139872</v>
      </c>
      <c r="F23" s="36">
        <f t="shared" si="6"/>
        <v>0</v>
      </c>
      <c r="G23" s="36">
        <f t="shared" si="6"/>
        <v>117754</v>
      </c>
      <c r="H23" s="68">
        <f t="shared" si="2"/>
        <v>0</v>
      </c>
      <c r="I23" s="97">
        <f t="shared" si="4"/>
        <v>0</v>
      </c>
      <c r="J23" s="36">
        <f t="shared" si="6"/>
        <v>19144</v>
      </c>
    </row>
    <row r="24" spans="1:10" x14ac:dyDescent="0.3">
      <c r="A24" s="30" t="s">
        <v>167</v>
      </c>
      <c r="B24" s="31" t="s">
        <v>68</v>
      </c>
      <c r="C24" s="225">
        <v>112538</v>
      </c>
      <c r="D24" s="225">
        <v>112538</v>
      </c>
      <c r="E24" s="32">
        <v>112538</v>
      </c>
      <c r="F24" s="36">
        <f>D24-E24</f>
        <v>0</v>
      </c>
      <c r="G24" s="32">
        <v>99051</v>
      </c>
      <c r="H24" s="68">
        <f t="shared" si="2"/>
        <v>0</v>
      </c>
      <c r="I24" s="97">
        <f t="shared" si="4"/>
        <v>0</v>
      </c>
      <c r="J24" s="83">
        <v>11854</v>
      </c>
    </row>
    <row r="25" spans="1:10" x14ac:dyDescent="0.3">
      <c r="A25" s="30" t="s">
        <v>166</v>
      </c>
      <c r="B25" s="31" t="s">
        <v>17</v>
      </c>
      <c r="C25" s="225">
        <v>8974</v>
      </c>
      <c r="D25" s="225">
        <v>8974</v>
      </c>
      <c r="E25" s="32">
        <v>8974</v>
      </c>
      <c r="F25" s="36">
        <f>D25-E25</f>
        <v>0</v>
      </c>
      <c r="G25" s="32">
        <v>2978</v>
      </c>
      <c r="H25" s="68">
        <f t="shared" si="2"/>
        <v>0</v>
      </c>
      <c r="I25" s="97">
        <f t="shared" si="4"/>
        <v>0</v>
      </c>
      <c r="J25" s="83">
        <v>4921</v>
      </c>
    </row>
    <row r="26" spans="1:10" ht="17.25" thickBot="1" x14ac:dyDescent="0.35">
      <c r="A26" s="30" t="s">
        <v>165</v>
      </c>
      <c r="B26" s="31" t="s">
        <v>70</v>
      </c>
      <c r="C26" s="227">
        <v>18360</v>
      </c>
      <c r="D26" s="227">
        <v>18360</v>
      </c>
      <c r="E26" s="67">
        <v>18360</v>
      </c>
      <c r="F26" s="68">
        <f>D26-E26</f>
        <v>0</v>
      </c>
      <c r="G26" s="67">
        <v>15725</v>
      </c>
      <c r="H26" s="68">
        <f t="shared" si="2"/>
        <v>0</v>
      </c>
      <c r="I26" s="97">
        <f t="shared" si="4"/>
        <v>0</v>
      </c>
      <c r="J26" s="84">
        <v>2369</v>
      </c>
    </row>
    <row r="27" spans="1:10" ht="21" thickBot="1" x14ac:dyDescent="0.35">
      <c r="A27" s="2"/>
      <c r="B27" s="1"/>
      <c r="C27" s="175">
        <v>1</v>
      </c>
      <c r="D27" s="87">
        <v>2</v>
      </c>
      <c r="E27" s="87">
        <v>3</v>
      </c>
      <c r="F27" s="88" t="s">
        <v>173</v>
      </c>
      <c r="G27" s="87">
        <v>5</v>
      </c>
      <c r="H27" s="88" t="s">
        <v>174</v>
      </c>
      <c r="I27" s="95" t="s">
        <v>175</v>
      </c>
      <c r="J27" s="88">
        <v>15</v>
      </c>
    </row>
    <row r="28" spans="1:10" ht="17.25" thickBot="1" x14ac:dyDescent="0.35">
      <c r="A28" s="86">
        <v>1</v>
      </c>
      <c r="B28" s="86" t="s">
        <v>26</v>
      </c>
      <c r="C28" s="91">
        <f>C30+C31+C32+C34+C36+C37+C38+C39+C40+C35+C42+C43+C45+C46+C47+C49+C50+C51+C53+C54+C55+C56+C58+C60+C61+C62+C64+C65+C66+C67+C68</f>
        <v>1179330</v>
      </c>
      <c r="D28" s="91">
        <f t="shared" ref="D28:J28" si="7">D30+D31+D32+D34+D36+D37+D38+D39+D40+D35+D42+D43+D45+D46+D47+D49+D50+D51+D53+D54+D55+D56+D58+D60+D61+D62+D64+D65+D66+D67+D68</f>
        <v>1168694</v>
      </c>
      <c r="E28" s="91">
        <f t="shared" si="7"/>
        <v>649027</v>
      </c>
      <c r="F28" s="91">
        <f t="shared" si="7"/>
        <v>519667</v>
      </c>
      <c r="G28" s="91">
        <f t="shared" si="7"/>
        <v>405688</v>
      </c>
      <c r="H28" s="91">
        <f t="shared" si="7"/>
        <v>530303</v>
      </c>
      <c r="I28" s="91">
        <f t="shared" si="7"/>
        <v>10636</v>
      </c>
      <c r="J28" s="91">
        <f t="shared" si="7"/>
        <v>254485</v>
      </c>
    </row>
    <row r="29" spans="1:10" s="82" customFormat="1" x14ac:dyDescent="0.3">
      <c r="A29" s="69">
        <v>100</v>
      </c>
      <c r="B29" s="70" t="s">
        <v>27</v>
      </c>
      <c r="C29" s="66">
        <f>SUM(C30:C32)</f>
        <v>93500</v>
      </c>
      <c r="D29" s="66">
        <f>SUM(D30:D32)</f>
        <v>91260</v>
      </c>
      <c r="E29" s="66">
        <f t="shared" ref="E29:G29" si="8">SUM(E30:E32)</f>
        <v>21954</v>
      </c>
      <c r="F29" s="47">
        <f t="shared" ref="F29:F67" si="9">D29-E29</f>
        <v>69306</v>
      </c>
      <c r="G29" s="66">
        <f t="shared" si="8"/>
        <v>4188</v>
      </c>
      <c r="H29" s="47">
        <f>C29-E29</f>
        <v>71546</v>
      </c>
      <c r="I29" s="49">
        <f>C29-D29</f>
        <v>2240</v>
      </c>
      <c r="J29" s="66">
        <f>SUM(J30:J32)</f>
        <v>17766</v>
      </c>
    </row>
    <row r="30" spans="1:10" x14ac:dyDescent="0.3">
      <c r="A30" s="13">
        <v>101</v>
      </c>
      <c r="B30" s="14" t="s">
        <v>164</v>
      </c>
      <c r="C30" s="32">
        <v>32080</v>
      </c>
      <c r="D30" s="32">
        <v>29300</v>
      </c>
      <c r="E30" s="32">
        <v>0</v>
      </c>
      <c r="F30" s="47">
        <f>D30-E30</f>
        <v>29300</v>
      </c>
      <c r="G30" s="32">
        <v>0</v>
      </c>
      <c r="H30" s="47">
        <f t="shared" ref="H30:H67" si="10">C30-E30</f>
        <v>32080</v>
      </c>
      <c r="I30" s="49">
        <f t="shared" ref="I30:I67" si="11">C30-D30</f>
        <v>2780</v>
      </c>
      <c r="J30" s="33">
        <v>0</v>
      </c>
    </row>
    <row r="31" spans="1:10" x14ac:dyDescent="0.3">
      <c r="A31" s="13">
        <v>105</v>
      </c>
      <c r="B31" s="14" t="s">
        <v>163</v>
      </c>
      <c r="C31" s="32">
        <v>30371</v>
      </c>
      <c r="D31" s="32">
        <v>27700</v>
      </c>
      <c r="E31" s="32">
        <v>0</v>
      </c>
      <c r="F31" s="47">
        <f t="shared" si="9"/>
        <v>27700</v>
      </c>
      <c r="G31" s="32">
        <v>0</v>
      </c>
      <c r="H31" s="47">
        <f t="shared" si="10"/>
        <v>30371</v>
      </c>
      <c r="I31" s="49">
        <f t="shared" si="11"/>
        <v>2671</v>
      </c>
      <c r="J31" s="32">
        <v>0</v>
      </c>
    </row>
    <row r="32" spans="1:10" x14ac:dyDescent="0.3">
      <c r="A32" s="13">
        <v>109</v>
      </c>
      <c r="B32" s="14" t="s">
        <v>162</v>
      </c>
      <c r="C32" s="32">
        <v>31049</v>
      </c>
      <c r="D32" s="32">
        <v>34260</v>
      </c>
      <c r="E32" s="32">
        <v>21954</v>
      </c>
      <c r="F32" s="47">
        <f t="shared" si="9"/>
        <v>12306</v>
      </c>
      <c r="G32" s="32">
        <v>4188</v>
      </c>
      <c r="H32" s="47">
        <f t="shared" si="10"/>
        <v>9095</v>
      </c>
      <c r="I32" s="49">
        <f t="shared" si="11"/>
        <v>-3211</v>
      </c>
      <c r="J32" s="33">
        <v>17766</v>
      </c>
    </row>
    <row r="33" spans="1:10" s="82" customFormat="1" x14ac:dyDescent="0.3">
      <c r="A33" s="13">
        <v>110</v>
      </c>
      <c r="B33" s="38" t="s">
        <v>74</v>
      </c>
      <c r="C33" s="66">
        <f>SUM(C34:C39)</f>
        <v>443450</v>
      </c>
      <c r="D33" s="66">
        <f>SUM(D34:D39)</f>
        <v>335203</v>
      </c>
      <c r="E33" s="66">
        <f t="shared" ref="E33:J33" si="12">SUM(E34:E39)</f>
        <v>179295</v>
      </c>
      <c r="F33" s="47">
        <f t="shared" si="9"/>
        <v>155908</v>
      </c>
      <c r="G33" s="66">
        <f t="shared" si="12"/>
        <v>81354</v>
      </c>
      <c r="H33" s="47">
        <f t="shared" si="10"/>
        <v>264155</v>
      </c>
      <c r="I33" s="49">
        <f t="shared" si="11"/>
        <v>108247</v>
      </c>
      <c r="J33" s="66">
        <f t="shared" si="12"/>
        <v>97941</v>
      </c>
    </row>
    <row r="34" spans="1:10" x14ac:dyDescent="0.3">
      <c r="A34" s="13">
        <v>111</v>
      </c>
      <c r="B34" s="14" t="s">
        <v>28</v>
      </c>
      <c r="C34" s="32">
        <v>12750</v>
      </c>
      <c r="D34" s="32">
        <v>10492</v>
      </c>
      <c r="E34" s="32">
        <v>1493</v>
      </c>
      <c r="F34" s="47">
        <f t="shared" si="9"/>
        <v>8999</v>
      </c>
      <c r="G34" s="32">
        <v>1264</v>
      </c>
      <c r="H34" s="47">
        <f t="shared" si="10"/>
        <v>11257</v>
      </c>
      <c r="I34" s="49">
        <f t="shared" si="11"/>
        <v>2258</v>
      </c>
      <c r="J34" s="33">
        <v>229</v>
      </c>
    </row>
    <row r="35" spans="1:10" x14ac:dyDescent="0.3">
      <c r="A35" s="13">
        <v>112</v>
      </c>
      <c r="B35" s="14" t="s">
        <v>29</v>
      </c>
      <c r="C35" s="32">
        <v>27280</v>
      </c>
      <c r="D35" s="32">
        <v>21591</v>
      </c>
      <c r="E35" s="32">
        <v>2710</v>
      </c>
      <c r="F35" s="47">
        <f t="shared" si="9"/>
        <v>18881</v>
      </c>
      <c r="G35" s="32">
        <v>2317</v>
      </c>
      <c r="H35" s="47">
        <f t="shared" si="10"/>
        <v>24570</v>
      </c>
      <c r="I35" s="49">
        <f t="shared" si="11"/>
        <v>5689</v>
      </c>
      <c r="J35" s="33">
        <v>393</v>
      </c>
    </row>
    <row r="36" spans="1:10" x14ac:dyDescent="0.3">
      <c r="A36" s="13">
        <v>113</v>
      </c>
      <c r="B36" s="14" t="s">
        <v>30</v>
      </c>
      <c r="C36" s="32">
        <v>36730</v>
      </c>
      <c r="D36" s="32">
        <v>27945</v>
      </c>
      <c r="E36" s="32">
        <v>0</v>
      </c>
      <c r="F36" s="47">
        <f t="shared" si="9"/>
        <v>27945</v>
      </c>
      <c r="G36" s="32">
        <v>0</v>
      </c>
      <c r="H36" s="47">
        <f t="shared" si="10"/>
        <v>36730</v>
      </c>
      <c r="I36" s="49">
        <f t="shared" si="11"/>
        <v>8785</v>
      </c>
      <c r="J36" s="33">
        <v>0</v>
      </c>
    </row>
    <row r="37" spans="1:10" x14ac:dyDescent="0.3">
      <c r="A37" s="13">
        <v>114</v>
      </c>
      <c r="B37" s="14" t="s">
        <v>31</v>
      </c>
      <c r="C37" s="34">
        <v>63510</v>
      </c>
      <c r="D37" s="34">
        <v>47700</v>
      </c>
      <c r="E37" s="34">
        <v>25430</v>
      </c>
      <c r="F37" s="47">
        <f t="shared" si="9"/>
        <v>22270</v>
      </c>
      <c r="G37" s="34">
        <v>22284</v>
      </c>
      <c r="H37" s="47">
        <f t="shared" si="10"/>
        <v>38080</v>
      </c>
      <c r="I37" s="49">
        <f t="shared" si="11"/>
        <v>15810</v>
      </c>
      <c r="J37" s="34">
        <v>3146</v>
      </c>
    </row>
    <row r="38" spans="1:10" x14ac:dyDescent="0.3">
      <c r="A38" s="13">
        <v>115</v>
      </c>
      <c r="B38" s="14" t="s">
        <v>32</v>
      </c>
      <c r="C38" s="32">
        <v>140880</v>
      </c>
      <c r="D38" s="32">
        <v>105750</v>
      </c>
      <c r="E38" s="32">
        <v>72664</v>
      </c>
      <c r="F38" s="47">
        <f t="shared" si="9"/>
        <v>33086</v>
      </c>
      <c r="G38" s="32">
        <v>55489</v>
      </c>
      <c r="H38" s="47">
        <f t="shared" si="10"/>
        <v>68216</v>
      </c>
      <c r="I38" s="49">
        <f t="shared" si="11"/>
        <v>35130</v>
      </c>
      <c r="J38" s="33">
        <v>17175</v>
      </c>
    </row>
    <row r="39" spans="1:10" x14ac:dyDescent="0.3">
      <c r="A39" s="13">
        <v>116</v>
      </c>
      <c r="B39" s="14" t="s">
        <v>33</v>
      </c>
      <c r="C39" s="32">
        <v>162300</v>
      </c>
      <c r="D39" s="32">
        <v>121725</v>
      </c>
      <c r="E39" s="32">
        <v>76998</v>
      </c>
      <c r="F39" s="47">
        <f t="shared" si="9"/>
        <v>44727</v>
      </c>
      <c r="G39" s="32">
        <v>0</v>
      </c>
      <c r="H39" s="47">
        <f t="shared" si="10"/>
        <v>85302</v>
      </c>
      <c r="I39" s="49">
        <f t="shared" si="11"/>
        <v>40575</v>
      </c>
      <c r="J39" s="33">
        <v>76998</v>
      </c>
    </row>
    <row r="40" spans="1:10" s="82" customFormat="1" x14ac:dyDescent="0.3">
      <c r="A40" s="13">
        <v>120</v>
      </c>
      <c r="B40" s="38" t="s">
        <v>34</v>
      </c>
      <c r="C40" s="36">
        <v>10000</v>
      </c>
      <c r="D40" s="36">
        <v>9000</v>
      </c>
      <c r="E40" s="36">
        <v>313</v>
      </c>
      <c r="F40" s="47">
        <f t="shared" si="9"/>
        <v>8687</v>
      </c>
      <c r="G40" s="36">
        <v>249</v>
      </c>
      <c r="H40" s="47">
        <f t="shared" si="10"/>
        <v>9687</v>
      </c>
      <c r="I40" s="49">
        <f t="shared" si="11"/>
        <v>1000</v>
      </c>
      <c r="J40" s="85">
        <v>64</v>
      </c>
    </row>
    <row r="41" spans="1:10" s="82" customFormat="1" x14ac:dyDescent="0.3">
      <c r="A41" s="13">
        <v>130</v>
      </c>
      <c r="B41" s="38" t="s">
        <v>35</v>
      </c>
      <c r="C41" s="36">
        <f>SUM(C42:C43)</f>
        <v>46100</v>
      </c>
      <c r="D41" s="36">
        <f>SUM(D42:D43)</f>
        <v>41200</v>
      </c>
      <c r="E41" s="36">
        <f t="shared" ref="E41:J41" si="13">SUM(E42:E43)</f>
        <v>12470</v>
      </c>
      <c r="F41" s="47">
        <f t="shared" si="9"/>
        <v>28730</v>
      </c>
      <c r="G41" s="36">
        <f t="shared" si="13"/>
        <v>9092</v>
      </c>
      <c r="H41" s="47">
        <f t="shared" si="10"/>
        <v>33630</v>
      </c>
      <c r="I41" s="49">
        <f t="shared" si="11"/>
        <v>4900</v>
      </c>
      <c r="J41" s="36">
        <f t="shared" si="13"/>
        <v>3377</v>
      </c>
    </row>
    <row r="42" spans="1:10" x14ac:dyDescent="0.3">
      <c r="A42" s="13">
        <v>131</v>
      </c>
      <c r="B42" s="14" t="s">
        <v>161</v>
      </c>
      <c r="C42" s="32">
        <v>9100</v>
      </c>
      <c r="D42" s="32">
        <v>1200</v>
      </c>
      <c r="E42" s="32">
        <v>0</v>
      </c>
      <c r="F42" s="47">
        <f t="shared" si="9"/>
        <v>1200</v>
      </c>
      <c r="G42" s="32">
        <v>0</v>
      </c>
      <c r="H42" s="47">
        <f t="shared" si="10"/>
        <v>9100</v>
      </c>
      <c r="I42" s="49">
        <f t="shared" si="11"/>
        <v>7900</v>
      </c>
      <c r="J42" s="83">
        <v>0</v>
      </c>
    </row>
    <row r="43" spans="1:10" x14ac:dyDescent="0.3">
      <c r="A43" s="13">
        <v>132</v>
      </c>
      <c r="B43" s="14" t="s">
        <v>160</v>
      </c>
      <c r="C43" s="32">
        <v>37000</v>
      </c>
      <c r="D43" s="32">
        <v>40000</v>
      </c>
      <c r="E43" s="32">
        <v>12470</v>
      </c>
      <c r="F43" s="47">
        <f t="shared" si="9"/>
        <v>27530</v>
      </c>
      <c r="G43" s="32">
        <v>9092</v>
      </c>
      <c r="H43" s="47">
        <f t="shared" si="10"/>
        <v>24530</v>
      </c>
      <c r="I43" s="49">
        <f t="shared" si="11"/>
        <v>-3000</v>
      </c>
      <c r="J43" s="83">
        <v>3377</v>
      </c>
    </row>
    <row r="44" spans="1:10" s="82" customFormat="1" x14ac:dyDescent="0.3">
      <c r="A44" s="13">
        <v>140</v>
      </c>
      <c r="B44" s="38" t="s">
        <v>36</v>
      </c>
      <c r="C44" s="36">
        <f>SUM(C45:C47)</f>
        <v>96400</v>
      </c>
      <c r="D44" s="36">
        <f>SUM(D45:D47)</f>
        <v>78600</v>
      </c>
      <c r="E44" s="36">
        <f t="shared" ref="E44:J44" si="14">SUM(E45:E47)</f>
        <v>34300</v>
      </c>
      <c r="F44" s="47">
        <f t="shared" si="9"/>
        <v>44300</v>
      </c>
      <c r="G44" s="36">
        <f t="shared" si="14"/>
        <v>30717</v>
      </c>
      <c r="H44" s="47">
        <f t="shared" si="10"/>
        <v>62100</v>
      </c>
      <c r="I44" s="49">
        <f t="shared" si="11"/>
        <v>17800</v>
      </c>
      <c r="J44" s="36">
        <f t="shared" si="14"/>
        <v>3583</v>
      </c>
    </row>
    <row r="45" spans="1:10" x14ac:dyDescent="0.3">
      <c r="A45" s="13">
        <v>141</v>
      </c>
      <c r="B45" s="14" t="s">
        <v>159</v>
      </c>
      <c r="C45" s="32">
        <v>85200</v>
      </c>
      <c r="D45" s="32">
        <v>66600</v>
      </c>
      <c r="E45" s="32">
        <v>27700</v>
      </c>
      <c r="F45" s="47">
        <f t="shared" si="9"/>
        <v>38900</v>
      </c>
      <c r="G45" s="32">
        <v>24117</v>
      </c>
      <c r="H45" s="47">
        <f t="shared" si="10"/>
        <v>57500</v>
      </c>
      <c r="I45" s="49">
        <f t="shared" si="11"/>
        <v>18600</v>
      </c>
      <c r="J45" s="83">
        <v>3583</v>
      </c>
    </row>
    <row r="46" spans="1:10" x14ac:dyDescent="0.3">
      <c r="A46" s="13">
        <v>142</v>
      </c>
      <c r="B46" s="14" t="s">
        <v>158</v>
      </c>
      <c r="C46" s="32">
        <v>10200</v>
      </c>
      <c r="D46" s="32">
        <v>11900</v>
      </c>
      <c r="E46" s="32">
        <v>6600</v>
      </c>
      <c r="F46" s="47">
        <f t="shared" si="9"/>
        <v>5300</v>
      </c>
      <c r="G46" s="32">
        <v>6600</v>
      </c>
      <c r="H46" s="47">
        <f t="shared" si="10"/>
        <v>3600</v>
      </c>
      <c r="I46" s="49">
        <f t="shared" si="11"/>
        <v>-1700</v>
      </c>
      <c r="J46" s="83">
        <v>0</v>
      </c>
    </row>
    <row r="47" spans="1:10" x14ac:dyDescent="0.3">
      <c r="A47" s="13">
        <v>143</v>
      </c>
      <c r="B47" s="14" t="s">
        <v>157</v>
      </c>
      <c r="C47" s="32">
        <v>1000</v>
      </c>
      <c r="D47" s="32">
        <v>100</v>
      </c>
      <c r="E47" s="32">
        <v>0</v>
      </c>
      <c r="F47" s="47">
        <f t="shared" si="9"/>
        <v>100</v>
      </c>
      <c r="G47" s="32">
        <v>0</v>
      </c>
      <c r="H47" s="47">
        <f t="shared" si="10"/>
        <v>1000</v>
      </c>
      <c r="I47" s="49">
        <f t="shared" si="11"/>
        <v>900</v>
      </c>
      <c r="J47" s="83">
        <v>0</v>
      </c>
    </row>
    <row r="48" spans="1:10" s="82" customFormat="1" x14ac:dyDescent="0.3">
      <c r="A48" s="13">
        <v>150</v>
      </c>
      <c r="B48" s="38" t="s">
        <v>37</v>
      </c>
      <c r="C48" s="36">
        <f>SUM(C49:C51)</f>
        <v>38600</v>
      </c>
      <c r="D48" s="36">
        <f>SUM(D49:D51)</f>
        <v>29662</v>
      </c>
      <c r="E48" s="36">
        <f t="shared" ref="E48:J48" si="15">SUM(E49:E51)</f>
        <v>2718</v>
      </c>
      <c r="F48" s="47">
        <f t="shared" si="9"/>
        <v>26944</v>
      </c>
      <c r="G48" s="36">
        <f t="shared" si="15"/>
        <v>1095</v>
      </c>
      <c r="H48" s="47">
        <f t="shared" si="10"/>
        <v>35882</v>
      </c>
      <c r="I48" s="49">
        <f t="shared" si="11"/>
        <v>8938</v>
      </c>
      <c r="J48" s="36">
        <f t="shared" si="15"/>
        <v>1623</v>
      </c>
    </row>
    <row r="49" spans="1:10" x14ac:dyDescent="0.3">
      <c r="A49" s="13">
        <v>151</v>
      </c>
      <c r="B49" s="14" t="s">
        <v>156</v>
      </c>
      <c r="C49" s="32">
        <v>23400</v>
      </c>
      <c r="D49" s="32">
        <v>19360</v>
      </c>
      <c r="E49" s="32">
        <v>1620</v>
      </c>
      <c r="F49" s="47">
        <f t="shared" si="9"/>
        <v>17740</v>
      </c>
      <c r="G49" s="32">
        <v>1095</v>
      </c>
      <c r="H49" s="47">
        <f t="shared" si="10"/>
        <v>21780</v>
      </c>
      <c r="I49" s="49">
        <f t="shared" si="11"/>
        <v>4040</v>
      </c>
      <c r="J49" s="83">
        <v>525</v>
      </c>
    </row>
    <row r="50" spans="1:10" x14ac:dyDescent="0.3">
      <c r="A50" s="13">
        <v>152</v>
      </c>
      <c r="B50" s="14" t="s">
        <v>155</v>
      </c>
      <c r="C50" s="32">
        <v>14200</v>
      </c>
      <c r="D50" s="32">
        <v>10302</v>
      </c>
      <c r="E50" s="32">
        <v>1098</v>
      </c>
      <c r="F50" s="47">
        <f t="shared" si="9"/>
        <v>9204</v>
      </c>
      <c r="G50" s="32">
        <v>0</v>
      </c>
      <c r="H50" s="47">
        <f t="shared" si="10"/>
        <v>13102</v>
      </c>
      <c r="I50" s="49">
        <f t="shared" si="11"/>
        <v>3898</v>
      </c>
      <c r="J50" s="83">
        <v>1098</v>
      </c>
    </row>
    <row r="51" spans="1:10" x14ac:dyDescent="0.3">
      <c r="A51" s="13">
        <v>153</v>
      </c>
      <c r="B51" s="14" t="s">
        <v>154</v>
      </c>
      <c r="C51" s="32">
        <v>1000</v>
      </c>
      <c r="D51" s="32">
        <v>0</v>
      </c>
      <c r="E51" s="32">
        <v>0</v>
      </c>
      <c r="F51" s="47">
        <f t="shared" si="9"/>
        <v>0</v>
      </c>
      <c r="G51" s="32">
        <v>0</v>
      </c>
      <c r="H51" s="47">
        <f t="shared" si="10"/>
        <v>1000</v>
      </c>
      <c r="I51" s="49">
        <f t="shared" si="11"/>
        <v>1000</v>
      </c>
      <c r="J51" s="83">
        <v>0</v>
      </c>
    </row>
    <row r="52" spans="1:10" s="82" customFormat="1" x14ac:dyDescent="0.3">
      <c r="A52" s="13">
        <v>160</v>
      </c>
      <c r="B52" s="38" t="s">
        <v>38</v>
      </c>
      <c r="C52" s="39">
        <f>SUM(C53:C56)</f>
        <v>108600</v>
      </c>
      <c r="D52" s="39">
        <f>SUM(D53:D56)</f>
        <v>254119</v>
      </c>
      <c r="E52" s="39">
        <f t="shared" ref="E52:J52" si="16">SUM(E53:E56)</f>
        <v>107649</v>
      </c>
      <c r="F52" s="47">
        <f t="shared" si="9"/>
        <v>146470</v>
      </c>
      <c r="G52" s="39">
        <f t="shared" si="16"/>
        <v>27327</v>
      </c>
      <c r="H52" s="47">
        <f t="shared" si="10"/>
        <v>951</v>
      </c>
      <c r="I52" s="49">
        <f t="shared" si="11"/>
        <v>-145519</v>
      </c>
      <c r="J52" s="39">
        <f t="shared" si="16"/>
        <v>80322</v>
      </c>
    </row>
    <row r="53" spans="1:10" x14ac:dyDescent="0.3">
      <c r="A53" s="13">
        <v>162</v>
      </c>
      <c r="B53" s="14" t="s">
        <v>153</v>
      </c>
      <c r="C53" s="18">
        <v>5800</v>
      </c>
      <c r="D53" s="18">
        <v>5400</v>
      </c>
      <c r="E53" s="18">
        <v>168</v>
      </c>
      <c r="F53" s="47">
        <f t="shared" si="9"/>
        <v>5232</v>
      </c>
      <c r="G53" s="18">
        <v>0</v>
      </c>
      <c r="H53" s="47">
        <f t="shared" si="10"/>
        <v>5632</v>
      </c>
      <c r="I53" s="49">
        <f t="shared" si="11"/>
        <v>400</v>
      </c>
      <c r="J53" s="20">
        <v>168</v>
      </c>
    </row>
    <row r="54" spans="1:10" x14ac:dyDescent="0.3">
      <c r="A54" s="13">
        <v>164</v>
      </c>
      <c r="B54" s="14" t="s">
        <v>99</v>
      </c>
      <c r="C54" s="18">
        <v>50000</v>
      </c>
      <c r="D54" s="18">
        <v>45000</v>
      </c>
      <c r="E54" s="18">
        <v>0</v>
      </c>
      <c r="F54" s="47">
        <f t="shared" si="9"/>
        <v>45000</v>
      </c>
      <c r="G54" s="18">
        <v>0</v>
      </c>
      <c r="H54" s="47">
        <f t="shared" si="10"/>
        <v>50000</v>
      </c>
      <c r="I54" s="49">
        <f t="shared" si="11"/>
        <v>5000</v>
      </c>
      <c r="J54" s="20">
        <v>0</v>
      </c>
    </row>
    <row r="55" spans="1:10" x14ac:dyDescent="0.3">
      <c r="A55" s="13">
        <v>165</v>
      </c>
      <c r="B55" s="14" t="s">
        <v>38</v>
      </c>
      <c r="C55" s="18">
        <v>2800</v>
      </c>
      <c r="D55" s="18">
        <v>2800</v>
      </c>
      <c r="E55" s="18">
        <v>280</v>
      </c>
      <c r="F55" s="47">
        <f t="shared" si="9"/>
        <v>2520</v>
      </c>
      <c r="G55" s="18">
        <v>280</v>
      </c>
      <c r="H55" s="47">
        <f t="shared" si="10"/>
        <v>2520</v>
      </c>
      <c r="I55" s="49">
        <f t="shared" si="11"/>
        <v>0</v>
      </c>
      <c r="J55" s="20">
        <v>0</v>
      </c>
    </row>
    <row r="56" spans="1:10" x14ac:dyDescent="0.3">
      <c r="A56" s="13">
        <v>169</v>
      </c>
      <c r="B56" s="14" t="s">
        <v>152</v>
      </c>
      <c r="C56" s="18">
        <v>50000</v>
      </c>
      <c r="D56" s="18">
        <v>200919</v>
      </c>
      <c r="E56" s="18">
        <v>107201</v>
      </c>
      <c r="F56" s="47">
        <f t="shared" si="9"/>
        <v>93718</v>
      </c>
      <c r="G56" s="18">
        <v>27047</v>
      </c>
      <c r="H56" s="47">
        <f t="shared" si="10"/>
        <v>-57201</v>
      </c>
      <c r="I56" s="49">
        <f t="shared" si="11"/>
        <v>-150919</v>
      </c>
      <c r="J56" s="20">
        <v>80154</v>
      </c>
    </row>
    <row r="57" spans="1:10" s="82" customFormat="1" x14ac:dyDescent="0.3">
      <c r="A57" s="13">
        <v>170</v>
      </c>
      <c r="B57" s="38" t="s">
        <v>75</v>
      </c>
      <c r="C57" s="39">
        <f>SUM(C58:C58)</f>
        <v>10000</v>
      </c>
      <c r="D57" s="39">
        <f>SUM(D58:D58)</f>
        <v>6000</v>
      </c>
      <c r="E57" s="39">
        <f>SUM(E58:E58)</f>
        <v>0</v>
      </c>
      <c r="F57" s="47">
        <f>D57-E57</f>
        <v>6000</v>
      </c>
      <c r="G57" s="39">
        <f>SUM(G58:G58)</f>
        <v>0</v>
      </c>
      <c r="H57" s="47">
        <f>C57-E57</f>
        <v>10000</v>
      </c>
      <c r="I57" s="49">
        <f>C57-D57</f>
        <v>4000</v>
      </c>
      <c r="J57" s="39">
        <f>SUM(J58:J58)</f>
        <v>0</v>
      </c>
    </row>
    <row r="58" spans="1:10" x14ac:dyDescent="0.3">
      <c r="A58" s="13">
        <v>171</v>
      </c>
      <c r="B58" s="14" t="s">
        <v>151</v>
      </c>
      <c r="C58" s="18">
        <v>10000</v>
      </c>
      <c r="D58" s="18">
        <v>6000</v>
      </c>
      <c r="E58" s="18">
        <v>0</v>
      </c>
      <c r="F58" s="47">
        <f t="shared" si="9"/>
        <v>6000</v>
      </c>
      <c r="G58" s="18">
        <v>0</v>
      </c>
      <c r="H58" s="47">
        <f t="shared" si="10"/>
        <v>10000</v>
      </c>
      <c r="I58" s="49">
        <f t="shared" si="11"/>
        <v>4000</v>
      </c>
      <c r="J58" s="104">
        <v>0</v>
      </c>
    </row>
    <row r="59" spans="1:10" s="82" customFormat="1" x14ac:dyDescent="0.3">
      <c r="A59" s="13">
        <v>180</v>
      </c>
      <c r="B59" s="38" t="s">
        <v>39</v>
      </c>
      <c r="C59" s="39">
        <f>SUM(C60:C62)</f>
        <v>38000</v>
      </c>
      <c r="D59" s="39">
        <f>SUM(D60:D62)</f>
        <v>28970</v>
      </c>
      <c r="E59" s="39">
        <f t="shared" ref="E59:J59" si="17">SUM(E60:E62)</f>
        <v>5160</v>
      </c>
      <c r="F59" s="47">
        <f t="shared" si="9"/>
        <v>23810</v>
      </c>
      <c r="G59" s="39">
        <f t="shared" si="17"/>
        <v>2616</v>
      </c>
      <c r="H59" s="47">
        <f t="shared" si="10"/>
        <v>32840</v>
      </c>
      <c r="I59" s="49">
        <f t="shared" si="11"/>
        <v>9030</v>
      </c>
      <c r="J59" s="39">
        <f t="shared" si="17"/>
        <v>2543</v>
      </c>
    </row>
    <row r="60" spans="1:10" x14ac:dyDescent="0.3">
      <c r="A60" s="13">
        <v>182</v>
      </c>
      <c r="B60" s="14" t="s">
        <v>150</v>
      </c>
      <c r="C60" s="18">
        <v>32300</v>
      </c>
      <c r="D60" s="18">
        <v>23270</v>
      </c>
      <c r="E60" s="18">
        <v>3084</v>
      </c>
      <c r="F60" s="47">
        <f t="shared" si="9"/>
        <v>20186</v>
      </c>
      <c r="G60" s="18">
        <v>2571</v>
      </c>
      <c r="H60" s="47">
        <f t="shared" si="10"/>
        <v>29216</v>
      </c>
      <c r="I60" s="49">
        <f t="shared" si="11"/>
        <v>9030</v>
      </c>
      <c r="J60" s="20">
        <v>512</v>
      </c>
    </row>
    <row r="61" spans="1:10" x14ac:dyDescent="0.3">
      <c r="A61" s="13">
        <v>185</v>
      </c>
      <c r="B61" s="14" t="s">
        <v>149</v>
      </c>
      <c r="C61" s="18">
        <v>4700</v>
      </c>
      <c r="D61" s="18">
        <v>4700</v>
      </c>
      <c r="E61" s="18">
        <v>2031</v>
      </c>
      <c r="F61" s="47">
        <f t="shared" si="9"/>
        <v>2669</v>
      </c>
      <c r="G61" s="18">
        <v>0</v>
      </c>
      <c r="H61" s="47">
        <f t="shared" si="10"/>
        <v>2669</v>
      </c>
      <c r="I61" s="49">
        <f t="shared" si="11"/>
        <v>0</v>
      </c>
      <c r="J61" s="20">
        <v>2031</v>
      </c>
    </row>
    <row r="62" spans="1:10" x14ac:dyDescent="0.3">
      <c r="A62" s="13">
        <v>189</v>
      </c>
      <c r="B62" s="14" t="s">
        <v>148</v>
      </c>
      <c r="C62" s="18">
        <v>1000</v>
      </c>
      <c r="D62" s="18">
        <v>1000</v>
      </c>
      <c r="E62" s="18">
        <v>45</v>
      </c>
      <c r="F62" s="47">
        <f t="shared" si="9"/>
        <v>955</v>
      </c>
      <c r="G62" s="18">
        <v>45</v>
      </c>
      <c r="H62" s="47">
        <f t="shared" si="10"/>
        <v>955</v>
      </c>
      <c r="I62" s="49">
        <f t="shared" si="11"/>
        <v>0</v>
      </c>
      <c r="J62" s="20">
        <v>0</v>
      </c>
    </row>
    <row r="63" spans="1:10" s="82" customFormat="1" x14ac:dyDescent="0.3">
      <c r="A63" s="13">
        <v>190</v>
      </c>
      <c r="B63" s="38" t="s">
        <v>76</v>
      </c>
      <c r="C63" s="39">
        <f>SUM(C64:C68)</f>
        <v>294680</v>
      </c>
      <c r="D63" s="39">
        <f>SUM(D64:D68)</f>
        <v>294680</v>
      </c>
      <c r="E63" s="39">
        <f>SUM(E64:E68)</f>
        <v>285168</v>
      </c>
      <c r="F63" s="47">
        <f>D63-E63</f>
        <v>9512</v>
      </c>
      <c r="G63" s="39">
        <f>SUM(G64:G68)</f>
        <v>249050</v>
      </c>
      <c r="H63" s="47">
        <f t="shared" si="10"/>
        <v>9512</v>
      </c>
      <c r="I63" s="49">
        <f t="shared" si="11"/>
        <v>0</v>
      </c>
      <c r="J63" s="39">
        <f>SUM(J64:J68)</f>
        <v>47266</v>
      </c>
    </row>
    <row r="64" spans="1:10" x14ac:dyDescent="0.3">
      <c r="A64" s="13">
        <v>191</v>
      </c>
      <c r="B64" s="14" t="s">
        <v>147</v>
      </c>
      <c r="C64" s="228">
        <v>41000</v>
      </c>
      <c r="D64" s="18">
        <v>41000</v>
      </c>
      <c r="E64" s="18">
        <v>40445</v>
      </c>
      <c r="F64" s="47">
        <f t="shared" si="9"/>
        <v>555</v>
      </c>
      <c r="G64" s="18">
        <v>50591</v>
      </c>
      <c r="H64" s="47">
        <f t="shared" si="10"/>
        <v>555</v>
      </c>
      <c r="I64" s="49">
        <f t="shared" si="11"/>
        <v>0</v>
      </c>
      <c r="J64" s="20">
        <v>1000</v>
      </c>
    </row>
    <row r="65" spans="1:10" x14ac:dyDescent="0.3">
      <c r="A65" s="13">
        <v>192</v>
      </c>
      <c r="B65" s="14" t="s">
        <v>74</v>
      </c>
      <c r="C65" s="228">
        <v>137261</v>
      </c>
      <c r="D65" s="18">
        <v>137261</v>
      </c>
      <c r="E65" s="18">
        <v>131037</v>
      </c>
      <c r="F65" s="47">
        <f t="shared" si="9"/>
        <v>6224</v>
      </c>
      <c r="G65" s="18">
        <v>128437</v>
      </c>
      <c r="H65" s="47">
        <f t="shared" si="10"/>
        <v>6224</v>
      </c>
      <c r="I65" s="49">
        <f t="shared" si="11"/>
        <v>0</v>
      </c>
      <c r="J65" s="20">
        <v>2600</v>
      </c>
    </row>
    <row r="66" spans="1:10" x14ac:dyDescent="0.3">
      <c r="A66" s="13">
        <v>194</v>
      </c>
      <c r="B66" s="14" t="s">
        <v>35</v>
      </c>
      <c r="C66" s="228">
        <v>13830</v>
      </c>
      <c r="D66" s="18">
        <v>13830</v>
      </c>
      <c r="E66" s="18">
        <v>13818</v>
      </c>
      <c r="F66" s="47">
        <f t="shared" si="9"/>
        <v>12</v>
      </c>
      <c r="G66" s="18">
        <v>13715</v>
      </c>
      <c r="H66" s="47">
        <f t="shared" si="10"/>
        <v>12</v>
      </c>
      <c r="I66" s="49">
        <f t="shared" si="11"/>
        <v>0</v>
      </c>
      <c r="J66" s="20">
        <v>104</v>
      </c>
    </row>
    <row r="67" spans="1:10" x14ac:dyDescent="0.3">
      <c r="A67" s="13">
        <v>195</v>
      </c>
      <c r="B67" s="14" t="s">
        <v>146</v>
      </c>
      <c r="C67" s="228">
        <v>5757</v>
      </c>
      <c r="D67" s="18">
        <v>5757</v>
      </c>
      <c r="E67" s="18">
        <v>5716</v>
      </c>
      <c r="F67" s="47">
        <f t="shared" si="9"/>
        <v>41</v>
      </c>
      <c r="G67" s="18">
        <v>5716</v>
      </c>
      <c r="H67" s="47">
        <f t="shared" si="10"/>
        <v>41</v>
      </c>
      <c r="I67" s="49">
        <f t="shared" si="11"/>
        <v>0</v>
      </c>
      <c r="J67" s="20">
        <v>0</v>
      </c>
    </row>
    <row r="68" spans="1:10" ht="17.25" thickBot="1" x14ac:dyDescent="0.35">
      <c r="A68" s="13">
        <v>197</v>
      </c>
      <c r="B68" s="14" t="s">
        <v>38</v>
      </c>
      <c r="C68" s="229">
        <v>96832</v>
      </c>
      <c r="D68" s="73">
        <v>96832</v>
      </c>
      <c r="E68" s="73">
        <v>94152</v>
      </c>
      <c r="F68" s="47">
        <f>D68-E68</f>
        <v>2680</v>
      </c>
      <c r="G68" s="73">
        <v>50591</v>
      </c>
      <c r="H68" s="47">
        <f t="shared" ref="H68" si="18">C68-E68</f>
        <v>2680</v>
      </c>
      <c r="I68" s="49">
        <f t="shared" ref="I68" si="19">C68-D68</f>
        <v>0</v>
      </c>
      <c r="J68" s="105">
        <v>43562</v>
      </c>
    </row>
    <row r="69" spans="1:10" ht="21" thickBot="1" x14ac:dyDescent="0.35">
      <c r="A69" s="3"/>
      <c r="B69" s="1"/>
      <c r="C69" s="121">
        <v>1</v>
      </c>
      <c r="D69" s="87">
        <v>2</v>
      </c>
      <c r="E69" s="87">
        <v>3</v>
      </c>
      <c r="F69" s="88" t="s">
        <v>173</v>
      </c>
      <c r="G69" s="87">
        <v>5</v>
      </c>
      <c r="H69" s="88" t="s">
        <v>174</v>
      </c>
      <c r="I69" s="95" t="s">
        <v>175</v>
      </c>
      <c r="J69" s="88">
        <v>15</v>
      </c>
    </row>
    <row r="70" spans="1:10" ht="17.25" thickBot="1" x14ac:dyDescent="0.35">
      <c r="A70" s="93" t="s">
        <v>3</v>
      </c>
      <c r="B70" s="93" t="s">
        <v>40</v>
      </c>
      <c r="C70" s="94" t="s">
        <v>88</v>
      </c>
      <c r="D70" s="94" t="s">
        <v>87</v>
      </c>
      <c r="E70" s="94" t="s">
        <v>86</v>
      </c>
      <c r="F70" s="94" t="s">
        <v>85</v>
      </c>
      <c r="G70" s="94" t="s">
        <v>84</v>
      </c>
      <c r="H70" s="94" t="s">
        <v>83</v>
      </c>
      <c r="I70" s="98" t="s">
        <v>82</v>
      </c>
      <c r="J70" s="89" t="s">
        <v>81</v>
      </c>
    </row>
    <row r="71" spans="1:10" ht="17.25" thickBot="1" x14ac:dyDescent="0.35">
      <c r="A71" s="86">
        <v>2</v>
      </c>
      <c r="B71" s="86" t="s">
        <v>41</v>
      </c>
      <c r="C71" s="91">
        <f>C73+C74+C76+C77+C78+C80+C81+C82+C83+C85+C86+C87+C89+C90+C91+C92+C94+C95+C96+C97+C98+C100+C99+C102+C103+C104+C105+C106+C108+C109+C110+C111+C112+C113+C115+C116+C117+C118+C119+C120</f>
        <v>579414</v>
      </c>
      <c r="D71" s="91">
        <f t="shared" ref="D71:J71" si="20">D73+D74+D76+D77+D78+D80+D81+D82+D83+D85+D86+D87+D89+D90+D91+D92+D94+D95+D96+D97+D98+D100+D99+D102+D103+D104+D105+D106+D108+D109+D110+D111+D112+D113+D115+D116+D117+D118+D119+D120</f>
        <v>614862</v>
      </c>
      <c r="E71" s="91">
        <f t="shared" si="20"/>
        <v>246106</v>
      </c>
      <c r="F71" s="91">
        <f t="shared" si="20"/>
        <v>368756</v>
      </c>
      <c r="G71" s="91">
        <f t="shared" si="20"/>
        <v>136345</v>
      </c>
      <c r="H71" s="91">
        <f t="shared" si="20"/>
        <v>-35448</v>
      </c>
      <c r="I71" s="91">
        <f t="shared" si="20"/>
        <v>-35448</v>
      </c>
      <c r="J71" s="91">
        <f t="shared" si="20"/>
        <v>109763</v>
      </c>
    </row>
    <row r="72" spans="1:10" s="82" customFormat="1" x14ac:dyDescent="0.3">
      <c r="A72" s="69">
        <v>200</v>
      </c>
      <c r="B72" s="70" t="s">
        <v>42</v>
      </c>
      <c r="C72" s="74">
        <f>SUM(C73:C74)</f>
        <v>35800</v>
      </c>
      <c r="D72" s="74">
        <f>SUM(D73:D74)</f>
        <v>26400</v>
      </c>
      <c r="E72" s="74">
        <f t="shared" ref="E72:J72" si="21">SUM(E73:E74)</f>
        <v>11093</v>
      </c>
      <c r="F72" s="47">
        <f t="shared" ref="F72:F119" si="22">D72-E72</f>
        <v>15307</v>
      </c>
      <c r="G72" s="74">
        <f t="shared" si="21"/>
        <v>11093</v>
      </c>
      <c r="H72" s="47">
        <f t="shared" ref="H72:H119" si="23">C72-D72</f>
        <v>9400</v>
      </c>
      <c r="I72" s="97">
        <f t="shared" ref="I72:I120" si="24">C72-D72</f>
        <v>9400</v>
      </c>
      <c r="J72" s="74">
        <f t="shared" si="21"/>
        <v>0</v>
      </c>
    </row>
    <row r="73" spans="1:10" x14ac:dyDescent="0.3">
      <c r="A73" s="13">
        <v>201</v>
      </c>
      <c r="B73" s="14" t="s">
        <v>145</v>
      </c>
      <c r="C73" s="18">
        <v>33300</v>
      </c>
      <c r="D73" s="18">
        <v>21100</v>
      </c>
      <c r="E73" s="18">
        <v>7820</v>
      </c>
      <c r="F73" s="47">
        <f t="shared" si="22"/>
        <v>13280</v>
      </c>
      <c r="G73" s="18">
        <v>7820</v>
      </c>
      <c r="H73" s="47">
        <f t="shared" si="23"/>
        <v>12200</v>
      </c>
      <c r="I73" s="97">
        <f t="shared" si="24"/>
        <v>12200</v>
      </c>
      <c r="J73" s="19">
        <v>0</v>
      </c>
    </row>
    <row r="74" spans="1:10" x14ac:dyDescent="0.3">
      <c r="A74" s="13">
        <v>203</v>
      </c>
      <c r="B74" s="14" t="s">
        <v>144</v>
      </c>
      <c r="C74" s="18">
        <v>2500</v>
      </c>
      <c r="D74" s="18">
        <v>5300</v>
      </c>
      <c r="E74" s="18">
        <v>3273</v>
      </c>
      <c r="F74" s="47">
        <f t="shared" si="22"/>
        <v>2027</v>
      </c>
      <c r="G74" s="18">
        <v>3273</v>
      </c>
      <c r="H74" s="47">
        <f t="shared" si="23"/>
        <v>-2800</v>
      </c>
      <c r="I74" s="97">
        <f t="shared" si="24"/>
        <v>-2800</v>
      </c>
      <c r="J74" s="19">
        <v>0</v>
      </c>
    </row>
    <row r="75" spans="1:10" s="82" customFormat="1" x14ac:dyDescent="0.3">
      <c r="A75" s="13">
        <v>210</v>
      </c>
      <c r="B75" s="38" t="s">
        <v>43</v>
      </c>
      <c r="C75" s="39">
        <f>SUM(C76:C78)</f>
        <v>33300</v>
      </c>
      <c r="D75" s="39">
        <f>SUM(D76:D78)</f>
        <v>41300</v>
      </c>
      <c r="E75" s="39">
        <f t="shared" ref="E75:J75" si="25">SUM(E76:E78)</f>
        <v>19258</v>
      </c>
      <c r="F75" s="47">
        <f t="shared" si="22"/>
        <v>22042</v>
      </c>
      <c r="G75" s="39">
        <f t="shared" si="25"/>
        <v>7311</v>
      </c>
      <c r="H75" s="47">
        <f t="shared" si="23"/>
        <v>-8000</v>
      </c>
      <c r="I75" s="97">
        <f t="shared" si="24"/>
        <v>-8000</v>
      </c>
      <c r="J75" s="39">
        <f t="shared" si="25"/>
        <v>11946</v>
      </c>
    </row>
    <row r="76" spans="1:10" x14ac:dyDescent="0.3">
      <c r="A76" s="13">
        <v>211</v>
      </c>
      <c r="B76" s="14" t="s">
        <v>143</v>
      </c>
      <c r="C76" s="18">
        <v>4500</v>
      </c>
      <c r="D76" s="18">
        <v>10300</v>
      </c>
      <c r="E76" s="18">
        <v>1769</v>
      </c>
      <c r="F76" s="47">
        <f t="shared" si="22"/>
        <v>8531</v>
      </c>
      <c r="G76" s="18">
        <v>1512</v>
      </c>
      <c r="H76" s="47">
        <f t="shared" si="23"/>
        <v>-5800</v>
      </c>
      <c r="I76" s="97">
        <f t="shared" si="24"/>
        <v>-5800</v>
      </c>
      <c r="J76" s="19">
        <v>257</v>
      </c>
    </row>
    <row r="77" spans="1:10" x14ac:dyDescent="0.3">
      <c r="A77" s="13">
        <v>212</v>
      </c>
      <c r="B77" s="14" t="s">
        <v>142</v>
      </c>
      <c r="C77" s="18">
        <v>4900</v>
      </c>
      <c r="D77" s="18">
        <v>4900</v>
      </c>
      <c r="E77" s="18">
        <v>0</v>
      </c>
      <c r="F77" s="47">
        <f t="shared" si="22"/>
        <v>4900</v>
      </c>
      <c r="G77" s="18">
        <v>0</v>
      </c>
      <c r="H77" s="47">
        <f t="shared" si="23"/>
        <v>0</v>
      </c>
      <c r="I77" s="97">
        <f t="shared" si="24"/>
        <v>0</v>
      </c>
      <c r="J77" s="19">
        <v>0</v>
      </c>
    </row>
    <row r="78" spans="1:10" x14ac:dyDescent="0.3">
      <c r="A78" s="13">
        <v>214</v>
      </c>
      <c r="B78" s="14" t="s">
        <v>141</v>
      </c>
      <c r="C78" s="18">
        <v>23900</v>
      </c>
      <c r="D78" s="18">
        <v>26100</v>
      </c>
      <c r="E78" s="18">
        <v>17489</v>
      </c>
      <c r="F78" s="47">
        <f t="shared" si="22"/>
        <v>8611</v>
      </c>
      <c r="G78" s="18">
        <v>5799</v>
      </c>
      <c r="H78" s="47">
        <f t="shared" si="23"/>
        <v>-2200</v>
      </c>
      <c r="I78" s="97">
        <f t="shared" si="24"/>
        <v>-2200</v>
      </c>
      <c r="J78" s="19">
        <v>11689</v>
      </c>
    </row>
    <row r="79" spans="1:10" s="82" customFormat="1" x14ac:dyDescent="0.3">
      <c r="A79" s="13">
        <v>220</v>
      </c>
      <c r="B79" s="38" t="s">
        <v>44</v>
      </c>
      <c r="C79" s="39">
        <f>SUM(C80:C83)</f>
        <v>237200</v>
      </c>
      <c r="D79" s="39">
        <f>SUM(D80:D83)</f>
        <v>199610</v>
      </c>
      <c r="E79" s="39">
        <f t="shared" ref="E79:J79" si="26">SUM(E80:E83)</f>
        <v>51657</v>
      </c>
      <c r="F79" s="47">
        <f t="shared" si="22"/>
        <v>147953</v>
      </c>
      <c r="G79" s="39">
        <f t="shared" si="26"/>
        <v>40331</v>
      </c>
      <c r="H79" s="47">
        <f t="shared" si="23"/>
        <v>37590</v>
      </c>
      <c r="I79" s="97">
        <f t="shared" si="24"/>
        <v>37590</v>
      </c>
      <c r="J79" s="39">
        <f t="shared" si="26"/>
        <v>11326</v>
      </c>
    </row>
    <row r="80" spans="1:10" x14ac:dyDescent="0.3">
      <c r="A80" s="13">
        <v>221</v>
      </c>
      <c r="B80" s="14" t="s">
        <v>140</v>
      </c>
      <c r="C80" s="18">
        <v>110400</v>
      </c>
      <c r="D80" s="18">
        <v>89550</v>
      </c>
      <c r="E80" s="18">
        <v>35737</v>
      </c>
      <c r="F80" s="47">
        <f t="shared" si="22"/>
        <v>53813</v>
      </c>
      <c r="G80" s="18">
        <v>29477</v>
      </c>
      <c r="H80" s="47">
        <f t="shared" si="23"/>
        <v>20850</v>
      </c>
      <c r="I80" s="97">
        <f t="shared" si="24"/>
        <v>20850</v>
      </c>
      <c r="J80" s="19">
        <v>6260</v>
      </c>
    </row>
    <row r="81" spans="1:10" x14ac:dyDescent="0.3">
      <c r="A81" s="13">
        <v>222</v>
      </c>
      <c r="B81" s="14" t="s">
        <v>139</v>
      </c>
      <c r="C81" s="18">
        <v>4000</v>
      </c>
      <c r="D81" s="18">
        <v>3600</v>
      </c>
      <c r="E81" s="18">
        <v>123</v>
      </c>
      <c r="F81" s="47">
        <f t="shared" si="22"/>
        <v>3477</v>
      </c>
      <c r="G81" s="18">
        <v>118</v>
      </c>
      <c r="H81" s="47">
        <f t="shared" si="23"/>
        <v>400</v>
      </c>
      <c r="I81" s="97">
        <f t="shared" si="24"/>
        <v>400</v>
      </c>
      <c r="J81" s="19">
        <v>5</v>
      </c>
    </row>
    <row r="82" spans="1:10" x14ac:dyDescent="0.3">
      <c r="A82" s="13">
        <v>223</v>
      </c>
      <c r="B82" s="14" t="s">
        <v>138</v>
      </c>
      <c r="C82" s="18">
        <v>102200</v>
      </c>
      <c r="D82" s="18">
        <v>87860</v>
      </c>
      <c r="E82" s="18">
        <v>12246</v>
      </c>
      <c r="F82" s="47">
        <f t="shared" si="22"/>
        <v>75614</v>
      </c>
      <c r="G82" s="18">
        <v>10685</v>
      </c>
      <c r="H82" s="47">
        <f t="shared" si="23"/>
        <v>14340</v>
      </c>
      <c r="I82" s="97">
        <f t="shared" si="24"/>
        <v>14340</v>
      </c>
      <c r="J82" s="19">
        <v>1561</v>
      </c>
    </row>
    <row r="83" spans="1:10" x14ac:dyDescent="0.3">
      <c r="A83" s="13">
        <v>224</v>
      </c>
      <c r="B83" s="14" t="s">
        <v>137</v>
      </c>
      <c r="C83" s="18">
        <v>20600</v>
      </c>
      <c r="D83" s="18">
        <v>18600</v>
      </c>
      <c r="E83" s="18">
        <v>3551</v>
      </c>
      <c r="F83" s="47">
        <f t="shared" si="22"/>
        <v>15049</v>
      </c>
      <c r="G83" s="18">
        <v>51</v>
      </c>
      <c r="H83" s="47">
        <f t="shared" si="23"/>
        <v>2000</v>
      </c>
      <c r="I83" s="97">
        <f t="shared" si="24"/>
        <v>2000</v>
      </c>
      <c r="J83" s="19">
        <v>3500</v>
      </c>
    </row>
    <row r="84" spans="1:10" s="82" customFormat="1" x14ac:dyDescent="0.3">
      <c r="A84" s="13">
        <v>230</v>
      </c>
      <c r="B84" s="38" t="s">
        <v>45</v>
      </c>
      <c r="C84" s="39">
        <f>SUM(C85:C87)</f>
        <v>25100</v>
      </c>
      <c r="D84" s="39">
        <f>SUM(D85:D87)</f>
        <v>31800</v>
      </c>
      <c r="E84" s="39">
        <f t="shared" ref="E84:J84" si="27">SUM(E85:E87)</f>
        <v>9983</v>
      </c>
      <c r="F84" s="47">
        <f t="shared" si="22"/>
        <v>21817</v>
      </c>
      <c r="G84" s="39">
        <f t="shared" si="27"/>
        <v>4452</v>
      </c>
      <c r="H84" s="47">
        <f t="shared" si="23"/>
        <v>-6700</v>
      </c>
      <c r="I84" s="97">
        <f t="shared" si="24"/>
        <v>-6700</v>
      </c>
      <c r="J84" s="39">
        <f t="shared" si="27"/>
        <v>5532</v>
      </c>
    </row>
    <row r="85" spans="1:10" x14ac:dyDescent="0.3">
      <c r="A85" s="13">
        <v>231</v>
      </c>
      <c r="B85" s="14" t="s">
        <v>136</v>
      </c>
      <c r="C85" s="18">
        <v>7300</v>
      </c>
      <c r="D85" s="18">
        <v>13700</v>
      </c>
      <c r="E85" s="18">
        <v>7619</v>
      </c>
      <c r="F85" s="47">
        <f t="shared" si="22"/>
        <v>6081</v>
      </c>
      <c r="G85" s="18">
        <v>3789</v>
      </c>
      <c r="H85" s="47">
        <f t="shared" si="23"/>
        <v>-6400</v>
      </c>
      <c r="I85" s="97">
        <f t="shared" si="24"/>
        <v>-6400</v>
      </c>
      <c r="J85" s="19">
        <v>3831</v>
      </c>
    </row>
    <row r="86" spans="1:10" x14ac:dyDescent="0.3">
      <c r="A86" s="13">
        <v>232</v>
      </c>
      <c r="B86" s="14" t="s">
        <v>135</v>
      </c>
      <c r="C86" s="18">
        <v>8500</v>
      </c>
      <c r="D86" s="18">
        <v>10200</v>
      </c>
      <c r="E86" s="18">
        <v>1997</v>
      </c>
      <c r="F86" s="47">
        <f t="shared" si="22"/>
        <v>8203</v>
      </c>
      <c r="G86" s="18">
        <v>635</v>
      </c>
      <c r="H86" s="47">
        <f t="shared" si="23"/>
        <v>-1700</v>
      </c>
      <c r="I86" s="97">
        <f t="shared" si="24"/>
        <v>-1700</v>
      </c>
      <c r="J86" s="19">
        <v>1363</v>
      </c>
    </row>
    <row r="87" spans="1:10" x14ac:dyDescent="0.3">
      <c r="A87" s="13">
        <v>239</v>
      </c>
      <c r="B87" s="14" t="s">
        <v>134</v>
      </c>
      <c r="C87" s="18">
        <v>9300</v>
      </c>
      <c r="D87" s="18">
        <v>7900</v>
      </c>
      <c r="E87" s="18">
        <v>367</v>
      </c>
      <c r="F87" s="47">
        <f t="shared" si="22"/>
        <v>7533</v>
      </c>
      <c r="G87" s="18">
        <v>28</v>
      </c>
      <c r="H87" s="47">
        <f t="shared" si="23"/>
        <v>1400</v>
      </c>
      <c r="I87" s="97">
        <f t="shared" si="24"/>
        <v>1400</v>
      </c>
      <c r="J87" s="19">
        <v>338</v>
      </c>
    </row>
    <row r="88" spans="1:10" s="82" customFormat="1" x14ac:dyDescent="0.3">
      <c r="A88" s="13">
        <v>240</v>
      </c>
      <c r="B88" s="38" t="s">
        <v>46</v>
      </c>
      <c r="C88" s="39">
        <f>SUM(C89:C92)</f>
        <v>11900</v>
      </c>
      <c r="D88" s="39">
        <f>SUM(D89:D92)</f>
        <v>39100</v>
      </c>
      <c r="E88" s="39">
        <f t="shared" ref="E88:J88" si="28">SUM(E89:E92)</f>
        <v>11229</v>
      </c>
      <c r="F88" s="47">
        <f t="shared" si="22"/>
        <v>27871</v>
      </c>
      <c r="G88" s="39">
        <f t="shared" si="28"/>
        <v>5553</v>
      </c>
      <c r="H88" s="47">
        <f t="shared" si="23"/>
        <v>-27200</v>
      </c>
      <c r="I88" s="97">
        <f t="shared" si="24"/>
        <v>-27200</v>
      </c>
      <c r="J88" s="39">
        <f t="shared" si="28"/>
        <v>5676</v>
      </c>
    </row>
    <row r="89" spans="1:10" x14ac:dyDescent="0.3">
      <c r="A89" s="13">
        <v>242</v>
      </c>
      <c r="B89" s="14" t="s">
        <v>133</v>
      </c>
      <c r="C89" s="18">
        <v>2000</v>
      </c>
      <c r="D89" s="18">
        <v>4400</v>
      </c>
      <c r="E89" s="18">
        <v>7</v>
      </c>
      <c r="F89" s="47">
        <f t="shared" si="22"/>
        <v>4393</v>
      </c>
      <c r="G89" s="18">
        <v>7</v>
      </c>
      <c r="H89" s="47">
        <f t="shared" si="23"/>
        <v>-2400</v>
      </c>
      <c r="I89" s="97">
        <f t="shared" si="24"/>
        <v>-2400</v>
      </c>
      <c r="J89" s="19">
        <v>0</v>
      </c>
    </row>
    <row r="90" spans="1:10" x14ac:dyDescent="0.3">
      <c r="A90" s="13">
        <v>243</v>
      </c>
      <c r="B90" s="14" t="s">
        <v>132</v>
      </c>
      <c r="C90" s="18">
        <v>6000</v>
      </c>
      <c r="D90" s="18">
        <v>9000</v>
      </c>
      <c r="E90" s="18">
        <v>2652</v>
      </c>
      <c r="F90" s="47">
        <f t="shared" si="22"/>
        <v>6348</v>
      </c>
      <c r="G90" s="18">
        <v>227</v>
      </c>
      <c r="H90" s="47">
        <f t="shared" si="23"/>
        <v>-3000</v>
      </c>
      <c r="I90" s="97">
        <f t="shared" si="24"/>
        <v>-3000</v>
      </c>
      <c r="J90" s="19">
        <v>2425</v>
      </c>
    </row>
    <row r="91" spans="1:10" x14ac:dyDescent="0.3">
      <c r="A91" s="13">
        <v>244</v>
      </c>
      <c r="B91" s="14" t="s">
        <v>131</v>
      </c>
      <c r="C91" s="18">
        <v>900</v>
      </c>
      <c r="D91" s="18">
        <v>2900</v>
      </c>
      <c r="E91" s="18">
        <v>155</v>
      </c>
      <c r="F91" s="47">
        <f t="shared" si="22"/>
        <v>2745</v>
      </c>
      <c r="G91" s="18">
        <v>155</v>
      </c>
      <c r="H91" s="47">
        <f t="shared" si="23"/>
        <v>-2000</v>
      </c>
      <c r="I91" s="97">
        <f t="shared" si="24"/>
        <v>-2000</v>
      </c>
      <c r="J91" s="19">
        <v>0</v>
      </c>
    </row>
    <row r="92" spans="1:10" x14ac:dyDescent="0.3">
      <c r="A92" s="13">
        <v>249</v>
      </c>
      <c r="B92" s="14" t="s">
        <v>130</v>
      </c>
      <c r="C92" s="18">
        <v>3000</v>
      </c>
      <c r="D92" s="18">
        <v>22800</v>
      </c>
      <c r="E92" s="18">
        <v>8415</v>
      </c>
      <c r="F92" s="47">
        <f t="shared" si="22"/>
        <v>14385</v>
      </c>
      <c r="G92" s="18">
        <v>5164</v>
      </c>
      <c r="H92" s="47">
        <f t="shared" si="23"/>
        <v>-19800</v>
      </c>
      <c r="I92" s="97">
        <f t="shared" si="24"/>
        <v>-19800</v>
      </c>
      <c r="J92" s="19">
        <v>3251</v>
      </c>
    </row>
    <row r="93" spans="1:10" s="82" customFormat="1" x14ac:dyDescent="0.3">
      <c r="A93" s="13">
        <v>250</v>
      </c>
      <c r="B93" s="38" t="s">
        <v>47</v>
      </c>
      <c r="C93" s="230">
        <f>SUM(C94:C100)</f>
        <v>24400</v>
      </c>
      <c r="D93" s="39">
        <f>SUM(D94:D100)</f>
        <v>29400</v>
      </c>
      <c r="E93" s="39">
        <f>SUM(E94:E100)</f>
        <v>9662</v>
      </c>
      <c r="F93" s="47">
        <f t="shared" si="22"/>
        <v>19738</v>
      </c>
      <c r="G93" s="39">
        <f>SUM(G94:G100)</f>
        <v>1734</v>
      </c>
      <c r="H93" s="47">
        <f t="shared" si="23"/>
        <v>-5000</v>
      </c>
      <c r="I93" s="97">
        <f t="shared" si="24"/>
        <v>-5000</v>
      </c>
      <c r="J93" s="39">
        <f>SUM(J94:J100)</f>
        <v>7927</v>
      </c>
    </row>
    <row r="94" spans="1:10" x14ac:dyDescent="0.3">
      <c r="A94" s="13">
        <v>252</v>
      </c>
      <c r="B94" s="14" t="s">
        <v>129</v>
      </c>
      <c r="C94" s="228">
        <v>1000</v>
      </c>
      <c r="D94" s="18">
        <v>1000</v>
      </c>
      <c r="E94" s="18">
        <v>101</v>
      </c>
      <c r="F94" s="47">
        <f t="shared" si="22"/>
        <v>899</v>
      </c>
      <c r="G94" s="18">
        <v>0</v>
      </c>
      <c r="H94" s="47">
        <f t="shared" si="23"/>
        <v>0</v>
      </c>
      <c r="I94" s="97">
        <f t="shared" si="24"/>
        <v>0</v>
      </c>
      <c r="J94" s="19">
        <v>101</v>
      </c>
    </row>
    <row r="95" spans="1:10" x14ac:dyDescent="0.3">
      <c r="A95" s="13">
        <v>253</v>
      </c>
      <c r="B95" s="14" t="s">
        <v>128</v>
      </c>
      <c r="C95" s="228">
        <v>2500</v>
      </c>
      <c r="D95" s="18">
        <v>2500</v>
      </c>
      <c r="E95" s="18">
        <v>381</v>
      </c>
      <c r="F95" s="47">
        <f t="shared" si="22"/>
        <v>2119</v>
      </c>
      <c r="G95" s="18">
        <v>0</v>
      </c>
      <c r="H95" s="47">
        <f t="shared" si="23"/>
        <v>0</v>
      </c>
      <c r="I95" s="97">
        <f t="shared" si="24"/>
        <v>0</v>
      </c>
      <c r="J95" s="19">
        <v>381</v>
      </c>
    </row>
    <row r="96" spans="1:10" x14ac:dyDescent="0.3">
      <c r="A96" s="13">
        <v>254</v>
      </c>
      <c r="B96" s="14" t="s">
        <v>127</v>
      </c>
      <c r="C96" s="228">
        <v>1000</v>
      </c>
      <c r="D96" s="18">
        <v>1000</v>
      </c>
      <c r="E96" s="18">
        <v>388</v>
      </c>
      <c r="F96" s="47">
        <f t="shared" si="22"/>
        <v>612</v>
      </c>
      <c r="G96" s="18">
        <v>70</v>
      </c>
      <c r="H96" s="47">
        <f t="shared" si="23"/>
        <v>0</v>
      </c>
      <c r="I96" s="97">
        <f t="shared" si="24"/>
        <v>0</v>
      </c>
      <c r="J96" s="19">
        <v>317</v>
      </c>
    </row>
    <row r="97" spans="1:10" x14ac:dyDescent="0.3">
      <c r="A97" s="13">
        <v>255</v>
      </c>
      <c r="B97" s="14" t="s">
        <v>126</v>
      </c>
      <c r="C97" s="228">
        <v>8500</v>
      </c>
      <c r="D97" s="18">
        <v>9500</v>
      </c>
      <c r="E97" s="18">
        <v>5204</v>
      </c>
      <c r="F97" s="47">
        <f t="shared" si="22"/>
        <v>4296</v>
      </c>
      <c r="G97" s="18">
        <v>634</v>
      </c>
      <c r="H97" s="47">
        <f t="shared" si="23"/>
        <v>-1000</v>
      </c>
      <c r="I97" s="97">
        <f t="shared" si="24"/>
        <v>-1000</v>
      </c>
      <c r="J97" s="19">
        <v>4570</v>
      </c>
    </row>
    <row r="98" spans="1:10" x14ac:dyDescent="0.3">
      <c r="A98" s="13">
        <v>256</v>
      </c>
      <c r="B98" s="14" t="s">
        <v>125</v>
      </c>
      <c r="C98" s="18">
        <v>4700</v>
      </c>
      <c r="D98" s="18">
        <v>6700</v>
      </c>
      <c r="E98" s="18">
        <v>1416</v>
      </c>
      <c r="F98" s="47">
        <f t="shared" si="22"/>
        <v>5284</v>
      </c>
      <c r="G98" s="18">
        <v>318</v>
      </c>
      <c r="H98" s="47">
        <f t="shared" si="23"/>
        <v>-2000</v>
      </c>
      <c r="I98" s="97">
        <f t="shared" si="24"/>
        <v>-2000</v>
      </c>
      <c r="J98" s="19">
        <v>1098</v>
      </c>
    </row>
    <row r="99" spans="1:10" x14ac:dyDescent="0.3">
      <c r="A99" s="13">
        <v>257</v>
      </c>
      <c r="B99" s="14" t="s">
        <v>124</v>
      </c>
      <c r="C99" s="18">
        <v>1700</v>
      </c>
      <c r="D99" s="18">
        <v>1700</v>
      </c>
      <c r="E99" s="18">
        <v>0</v>
      </c>
      <c r="F99" s="47">
        <f t="shared" si="22"/>
        <v>1700</v>
      </c>
      <c r="G99" s="18">
        <v>0</v>
      </c>
      <c r="H99" s="47">
        <f t="shared" si="23"/>
        <v>0</v>
      </c>
      <c r="I99" s="97">
        <f t="shared" si="24"/>
        <v>0</v>
      </c>
      <c r="J99" s="19">
        <v>0</v>
      </c>
    </row>
    <row r="100" spans="1:10" x14ac:dyDescent="0.3">
      <c r="A100" s="13">
        <v>259</v>
      </c>
      <c r="B100" s="14" t="s">
        <v>123</v>
      </c>
      <c r="C100" s="18">
        <v>5000</v>
      </c>
      <c r="D100" s="18">
        <v>7000</v>
      </c>
      <c r="E100" s="18">
        <v>2172</v>
      </c>
      <c r="F100" s="47">
        <f t="shared" si="22"/>
        <v>4828</v>
      </c>
      <c r="G100" s="18">
        <v>712</v>
      </c>
      <c r="H100" s="47">
        <f t="shared" si="23"/>
        <v>-2000</v>
      </c>
      <c r="I100" s="97">
        <f t="shared" si="24"/>
        <v>-2000</v>
      </c>
      <c r="J100" s="19">
        <v>1460</v>
      </c>
    </row>
    <row r="101" spans="1:10" x14ac:dyDescent="0.3">
      <c r="A101" s="13">
        <v>260</v>
      </c>
      <c r="B101" s="38" t="s">
        <v>48</v>
      </c>
      <c r="C101" s="39">
        <f>SUM(C102:C106)</f>
        <v>29500</v>
      </c>
      <c r="D101" s="39">
        <f>SUM(D102:D106)</f>
        <v>35000</v>
      </c>
      <c r="E101" s="39">
        <f>SUM(E102:E106)</f>
        <v>12647</v>
      </c>
      <c r="F101" s="47">
        <f t="shared" si="22"/>
        <v>22353</v>
      </c>
      <c r="G101" s="39">
        <f>SUM(G102:G106)</f>
        <v>6647</v>
      </c>
      <c r="H101" s="47">
        <f t="shared" si="23"/>
        <v>-5500</v>
      </c>
      <c r="I101" s="97">
        <f t="shared" si="24"/>
        <v>-5500</v>
      </c>
      <c r="J101" s="21">
        <f>SUM(J102:J106)</f>
        <v>6001</v>
      </c>
    </row>
    <row r="102" spans="1:10" x14ac:dyDescent="0.3">
      <c r="A102" s="13">
        <v>261</v>
      </c>
      <c r="B102" s="14" t="s">
        <v>122</v>
      </c>
      <c r="C102" s="18">
        <v>7100</v>
      </c>
      <c r="D102" s="18">
        <v>6900</v>
      </c>
      <c r="E102" s="18">
        <v>642</v>
      </c>
      <c r="F102" s="47">
        <f t="shared" si="22"/>
        <v>6258</v>
      </c>
      <c r="G102" s="18">
        <v>0</v>
      </c>
      <c r="H102" s="47">
        <f t="shared" si="23"/>
        <v>200</v>
      </c>
      <c r="I102" s="97">
        <f t="shared" si="24"/>
        <v>200</v>
      </c>
      <c r="J102" s="19">
        <v>642</v>
      </c>
    </row>
    <row r="103" spans="1:10" x14ac:dyDescent="0.3">
      <c r="A103" s="13">
        <v>262</v>
      </c>
      <c r="B103" s="14" t="s">
        <v>121</v>
      </c>
      <c r="C103" s="18">
        <v>6500</v>
      </c>
      <c r="D103" s="18">
        <v>6600</v>
      </c>
      <c r="E103" s="18">
        <v>2876</v>
      </c>
      <c r="F103" s="47">
        <f t="shared" si="22"/>
        <v>3724</v>
      </c>
      <c r="G103" s="18">
        <v>704</v>
      </c>
      <c r="H103" s="47">
        <f t="shared" si="23"/>
        <v>-100</v>
      </c>
      <c r="I103" s="97">
        <f t="shared" si="24"/>
        <v>-100</v>
      </c>
      <c r="J103" s="19">
        <v>2172</v>
      </c>
    </row>
    <row r="104" spans="1:10" x14ac:dyDescent="0.3">
      <c r="A104" s="13">
        <v>263</v>
      </c>
      <c r="B104" s="14" t="s">
        <v>120</v>
      </c>
      <c r="C104" s="18">
        <v>2000</v>
      </c>
      <c r="D104" s="18">
        <v>1800</v>
      </c>
      <c r="E104" s="18">
        <v>646</v>
      </c>
      <c r="F104" s="47">
        <f t="shared" si="22"/>
        <v>1154</v>
      </c>
      <c r="G104" s="18">
        <v>68</v>
      </c>
      <c r="H104" s="47">
        <f t="shared" si="23"/>
        <v>200</v>
      </c>
      <c r="I104" s="97">
        <f t="shared" si="24"/>
        <v>200</v>
      </c>
      <c r="J104" s="19">
        <v>578</v>
      </c>
    </row>
    <row r="105" spans="1:10" x14ac:dyDescent="0.3">
      <c r="A105" s="13">
        <v>265</v>
      </c>
      <c r="B105" s="14" t="s">
        <v>119</v>
      </c>
      <c r="C105" s="18">
        <v>6900</v>
      </c>
      <c r="D105" s="18">
        <v>6700</v>
      </c>
      <c r="E105" s="18">
        <v>1657</v>
      </c>
      <c r="F105" s="47">
        <f t="shared" si="22"/>
        <v>5043</v>
      </c>
      <c r="G105" s="18">
        <v>1486</v>
      </c>
      <c r="H105" s="47">
        <f t="shared" si="23"/>
        <v>200</v>
      </c>
      <c r="I105" s="97">
        <f t="shared" si="24"/>
        <v>200</v>
      </c>
      <c r="J105" s="19">
        <v>171</v>
      </c>
    </row>
    <row r="106" spans="1:10" x14ac:dyDescent="0.3">
      <c r="A106" s="13">
        <v>269</v>
      </c>
      <c r="B106" s="14" t="s">
        <v>118</v>
      </c>
      <c r="C106" s="18">
        <v>7000</v>
      </c>
      <c r="D106" s="18">
        <v>13000</v>
      </c>
      <c r="E106" s="18">
        <v>6826</v>
      </c>
      <c r="F106" s="47">
        <f t="shared" si="22"/>
        <v>6174</v>
      </c>
      <c r="G106" s="18">
        <v>4389</v>
      </c>
      <c r="H106" s="47">
        <f t="shared" si="23"/>
        <v>-6000</v>
      </c>
      <c r="I106" s="97">
        <f t="shared" si="24"/>
        <v>-6000</v>
      </c>
      <c r="J106" s="19">
        <v>2438</v>
      </c>
    </row>
    <row r="107" spans="1:10" s="82" customFormat="1" x14ac:dyDescent="0.3">
      <c r="A107" s="13">
        <v>270</v>
      </c>
      <c r="B107" s="38" t="s">
        <v>49</v>
      </c>
      <c r="C107" s="39">
        <f>SUM(C108:C112)</f>
        <v>42400</v>
      </c>
      <c r="D107" s="39">
        <f>SUM(D108:D112)</f>
        <v>82538</v>
      </c>
      <c r="E107" s="39">
        <f t="shared" ref="E107:J107" si="29">SUM(E108:E112)</f>
        <v>41656</v>
      </c>
      <c r="F107" s="47">
        <f t="shared" si="22"/>
        <v>40882</v>
      </c>
      <c r="G107" s="39">
        <f t="shared" si="29"/>
        <v>26415</v>
      </c>
      <c r="H107" s="47">
        <f t="shared" si="23"/>
        <v>-40138</v>
      </c>
      <c r="I107" s="97">
        <f t="shared" si="24"/>
        <v>-40138</v>
      </c>
      <c r="J107" s="39">
        <f t="shared" si="29"/>
        <v>15243</v>
      </c>
    </row>
    <row r="108" spans="1:10" x14ac:dyDescent="0.3">
      <c r="A108" s="13">
        <v>271</v>
      </c>
      <c r="B108" s="14" t="s">
        <v>117</v>
      </c>
      <c r="C108" s="18">
        <v>3000</v>
      </c>
      <c r="D108" s="18">
        <v>3000</v>
      </c>
      <c r="E108" s="18">
        <v>497</v>
      </c>
      <c r="F108" s="47">
        <f t="shared" si="22"/>
        <v>2503</v>
      </c>
      <c r="G108" s="18">
        <v>171</v>
      </c>
      <c r="H108" s="47">
        <f t="shared" si="23"/>
        <v>0</v>
      </c>
      <c r="I108" s="97">
        <f t="shared" si="24"/>
        <v>0</v>
      </c>
      <c r="J108" s="19">
        <v>327</v>
      </c>
    </row>
    <row r="109" spans="1:10" x14ac:dyDescent="0.3">
      <c r="A109" s="13">
        <v>272</v>
      </c>
      <c r="B109" s="14" t="s">
        <v>116</v>
      </c>
      <c r="C109" s="18">
        <v>1800</v>
      </c>
      <c r="D109" s="18">
        <v>1800</v>
      </c>
      <c r="E109" s="18">
        <v>0</v>
      </c>
      <c r="F109" s="47">
        <f t="shared" si="22"/>
        <v>1800</v>
      </c>
      <c r="G109" s="18">
        <v>0</v>
      </c>
      <c r="H109" s="47">
        <f t="shared" si="23"/>
        <v>0</v>
      </c>
      <c r="I109" s="97">
        <f t="shared" si="24"/>
        <v>0</v>
      </c>
      <c r="J109" s="19">
        <v>0</v>
      </c>
    </row>
    <row r="110" spans="1:10" x14ac:dyDescent="0.3">
      <c r="A110" s="13">
        <v>273</v>
      </c>
      <c r="B110" s="14" t="s">
        <v>115</v>
      </c>
      <c r="C110" s="18">
        <v>11800</v>
      </c>
      <c r="D110" s="18">
        <v>34900</v>
      </c>
      <c r="E110" s="18">
        <v>17081</v>
      </c>
      <c r="F110" s="47">
        <f t="shared" si="22"/>
        <v>17819</v>
      </c>
      <c r="G110" s="18">
        <v>10325</v>
      </c>
      <c r="H110" s="47">
        <f t="shared" si="23"/>
        <v>-23100</v>
      </c>
      <c r="I110" s="97">
        <f t="shared" si="24"/>
        <v>-23100</v>
      </c>
      <c r="J110" s="19">
        <v>6756</v>
      </c>
    </row>
    <row r="111" spans="1:10" x14ac:dyDescent="0.3">
      <c r="A111" s="13">
        <v>275</v>
      </c>
      <c r="B111" s="14" t="s">
        <v>114</v>
      </c>
      <c r="C111" s="18">
        <v>22800</v>
      </c>
      <c r="D111" s="18">
        <v>21800</v>
      </c>
      <c r="E111" s="18">
        <v>6728</v>
      </c>
      <c r="F111" s="47">
        <f t="shared" si="22"/>
        <v>15072</v>
      </c>
      <c r="G111" s="18">
        <v>4025</v>
      </c>
      <c r="H111" s="47">
        <f t="shared" si="23"/>
        <v>1000</v>
      </c>
      <c r="I111" s="97">
        <f t="shared" si="24"/>
        <v>1000</v>
      </c>
      <c r="J111" s="19">
        <v>2704</v>
      </c>
    </row>
    <row r="112" spans="1:10" x14ac:dyDescent="0.3">
      <c r="A112" s="13">
        <v>279</v>
      </c>
      <c r="B112" s="14" t="s">
        <v>113</v>
      </c>
      <c r="C112" s="18">
        <v>3000</v>
      </c>
      <c r="D112" s="18">
        <v>21038</v>
      </c>
      <c r="E112" s="18">
        <v>17350</v>
      </c>
      <c r="F112" s="47">
        <f t="shared" si="22"/>
        <v>3688</v>
      </c>
      <c r="G112" s="18">
        <v>11894</v>
      </c>
      <c r="H112" s="47">
        <f t="shared" si="23"/>
        <v>-18038</v>
      </c>
      <c r="I112" s="97">
        <f t="shared" si="24"/>
        <v>-18038</v>
      </c>
      <c r="J112" s="19">
        <v>5456</v>
      </c>
    </row>
    <row r="113" spans="1:10" s="82" customFormat="1" x14ac:dyDescent="0.3">
      <c r="A113" s="13">
        <v>280</v>
      </c>
      <c r="B113" s="38" t="s">
        <v>50</v>
      </c>
      <c r="C113" s="39">
        <v>83600</v>
      </c>
      <c r="D113" s="39">
        <v>73500</v>
      </c>
      <c r="E113" s="39">
        <v>38938</v>
      </c>
      <c r="F113" s="47">
        <f>D113-E113</f>
        <v>34562</v>
      </c>
      <c r="G113" s="39">
        <v>2855</v>
      </c>
      <c r="H113" s="47">
        <f t="shared" si="23"/>
        <v>10100</v>
      </c>
      <c r="I113" s="97">
        <f t="shared" si="24"/>
        <v>10100</v>
      </c>
      <c r="J113" s="21">
        <v>36083</v>
      </c>
    </row>
    <row r="114" spans="1:10" s="82" customFormat="1" x14ac:dyDescent="0.3">
      <c r="A114" s="13">
        <v>290</v>
      </c>
      <c r="B114" s="38" t="s">
        <v>77</v>
      </c>
      <c r="C114" s="230">
        <f>SUM(C115:C120)</f>
        <v>56214</v>
      </c>
      <c r="D114" s="39">
        <f>SUM(D115:D120)</f>
        <v>56214</v>
      </c>
      <c r="E114" s="39">
        <f t="shared" ref="E114:J114" si="30">SUM(E115:E120)</f>
        <v>39983</v>
      </c>
      <c r="F114" s="47">
        <f t="shared" si="22"/>
        <v>16231</v>
      </c>
      <c r="G114" s="39">
        <f t="shared" si="30"/>
        <v>29954</v>
      </c>
      <c r="H114" s="47">
        <f t="shared" si="23"/>
        <v>0</v>
      </c>
      <c r="I114" s="97">
        <f t="shared" si="24"/>
        <v>0</v>
      </c>
      <c r="J114" s="39">
        <f t="shared" si="30"/>
        <v>10029</v>
      </c>
    </row>
    <row r="115" spans="1:10" x14ac:dyDescent="0.3">
      <c r="A115" s="13">
        <v>291</v>
      </c>
      <c r="B115" s="14" t="s">
        <v>112</v>
      </c>
      <c r="C115" s="228">
        <v>25200</v>
      </c>
      <c r="D115" s="18">
        <v>25200</v>
      </c>
      <c r="E115" s="18">
        <v>23979</v>
      </c>
      <c r="F115" s="47">
        <f t="shared" si="22"/>
        <v>1221</v>
      </c>
      <c r="G115" s="18">
        <v>16328</v>
      </c>
      <c r="H115" s="47">
        <f t="shared" si="23"/>
        <v>0</v>
      </c>
      <c r="I115" s="97">
        <f t="shared" si="24"/>
        <v>0</v>
      </c>
      <c r="J115" s="19">
        <v>7651</v>
      </c>
    </row>
    <row r="116" spans="1:10" x14ac:dyDescent="0.3">
      <c r="A116" s="13">
        <v>292</v>
      </c>
      <c r="B116" s="14" t="s">
        <v>43</v>
      </c>
      <c r="C116" s="228">
        <v>1506</v>
      </c>
      <c r="D116" s="18">
        <v>1506</v>
      </c>
      <c r="E116" s="18">
        <v>505</v>
      </c>
      <c r="F116" s="47">
        <f t="shared" si="22"/>
        <v>1001</v>
      </c>
      <c r="G116" s="18">
        <v>0</v>
      </c>
      <c r="H116" s="47">
        <f t="shared" si="23"/>
        <v>0</v>
      </c>
      <c r="I116" s="97">
        <f t="shared" si="24"/>
        <v>0</v>
      </c>
      <c r="J116" s="19">
        <v>505</v>
      </c>
    </row>
    <row r="117" spans="1:10" x14ac:dyDescent="0.3">
      <c r="A117" s="13">
        <v>296</v>
      </c>
      <c r="B117" s="14" t="s">
        <v>111</v>
      </c>
      <c r="C117" s="228">
        <v>8370</v>
      </c>
      <c r="D117" s="18">
        <v>8370</v>
      </c>
      <c r="E117" s="18">
        <v>8365</v>
      </c>
      <c r="F117" s="47">
        <f t="shared" si="22"/>
        <v>5</v>
      </c>
      <c r="G117" s="18">
        <v>8365</v>
      </c>
      <c r="H117" s="47">
        <f t="shared" si="23"/>
        <v>0</v>
      </c>
      <c r="I117" s="97">
        <f t="shared" si="24"/>
        <v>0</v>
      </c>
      <c r="J117" s="19">
        <v>0</v>
      </c>
    </row>
    <row r="118" spans="1:10" x14ac:dyDescent="0.3">
      <c r="A118" s="13">
        <v>297</v>
      </c>
      <c r="B118" s="14" t="s">
        <v>48</v>
      </c>
      <c r="C118" s="228">
        <v>7000</v>
      </c>
      <c r="D118" s="18">
        <v>7000</v>
      </c>
      <c r="E118" s="18">
        <v>0</v>
      </c>
      <c r="F118" s="47">
        <f t="shared" si="22"/>
        <v>7000</v>
      </c>
      <c r="G118" s="18">
        <v>0</v>
      </c>
      <c r="H118" s="47">
        <f t="shared" si="23"/>
        <v>0</v>
      </c>
      <c r="I118" s="97">
        <f t="shared" si="24"/>
        <v>0</v>
      </c>
      <c r="J118" s="19">
        <v>0</v>
      </c>
    </row>
    <row r="119" spans="1:10" x14ac:dyDescent="0.3">
      <c r="A119" s="13">
        <v>298</v>
      </c>
      <c r="B119" s="14" t="s">
        <v>110</v>
      </c>
      <c r="C119" s="228">
        <v>7000</v>
      </c>
      <c r="D119" s="18">
        <v>7000</v>
      </c>
      <c r="E119" s="18">
        <v>0</v>
      </c>
      <c r="F119" s="47">
        <f t="shared" si="22"/>
        <v>7000</v>
      </c>
      <c r="G119" s="18">
        <v>0</v>
      </c>
      <c r="H119" s="47">
        <f t="shared" si="23"/>
        <v>0</v>
      </c>
      <c r="I119" s="97">
        <f t="shared" si="24"/>
        <v>0</v>
      </c>
      <c r="J119" s="19">
        <v>0</v>
      </c>
    </row>
    <row r="120" spans="1:10" ht="17.25" thickBot="1" x14ac:dyDescent="0.35">
      <c r="A120" s="13">
        <v>299</v>
      </c>
      <c r="B120" s="14" t="s">
        <v>109</v>
      </c>
      <c r="C120" s="229">
        <v>7138</v>
      </c>
      <c r="D120" s="73">
        <v>7138</v>
      </c>
      <c r="E120" s="73">
        <v>7134</v>
      </c>
      <c r="F120" s="47">
        <f>D120-E120</f>
        <v>4</v>
      </c>
      <c r="G120" s="73">
        <v>5261</v>
      </c>
      <c r="H120" s="47">
        <f>C120-D120</f>
        <v>0</v>
      </c>
      <c r="I120" s="97">
        <f t="shared" si="24"/>
        <v>0</v>
      </c>
      <c r="J120" s="106">
        <v>1873</v>
      </c>
    </row>
    <row r="121" spans="1:10" ht="21" thickBot="1" x14ac:dyDescent="0.35">
      <c r="A121" s="3"/>
      <c r="B121" s="1"/>
      <c r="C121" s="121">
        <v>1</v>
      </c>
      <c r="D121" s="87">
        <v>2</v>
      </c>
      <c r="E121" s="87">
        <v>3</v>
      </c>
      <c r="F121" s="88" t="s">
        <v>173</v>
      </c>
      <c r="G121" s="87">
        <v>5</v>
      </c>
      <c r="H121" s="88" t="s">
        <v>174</v>
      </c>
      <c r="I121" s="95" t="s">
        <v>175</v>
      </c>
      <c r="J121" s="88">
        <v>15</v>
      </c>
    </row>
    <row r="122" spans="1:10" ht="17.25" thickBot="1" x14ac:dyDescent="0.35">
      <c r="A122" s="86">
        <v>3</v>
      </c>
      <c r="B122" s="86" t="s">
        <v>51</v>
      </c>
      <c r="C122" s="91">
        <f>C124+C125+C126+C127+C128+C130+C131+C132</f>
        <v>195072</v>
      </c>
      <c r="D122" s="91">
        <f t="shared" ref="D122:J122" si="31">D124+D125+D126+D127+D128+D130+D131+D132</f>
        <v>198572</v>
      </c>
      <c r="E122" s="91">
        <f t="shared" si="31"/>
        <v>24454</v>
      </c>
      <c r="F122" s="91">
        <f t="shared" si="31"/>
        <v>174118</v>
      </c>
      <c r="G122" s="91">
        <f t="shared" si="31"/>
        <v>7111</v>
      </c>
      <c r="H122" s="91">
        <f t="shared" si="31"/>
        <v>170618</v>
      </c>
      <c r="I122" s="96">
        <f t="shared" si="31"/>
        <v>-3500</v>
      </c>
      <c r="J122" s="91">
        <f t="shared" si="31"/>
        <v>17343</v>
      </c>
    </row>
    <row r="123" spans="1:10" s="82" customFormat="1" x14ac:dyDescent="0.3">
      <c r="A123" s="69">
        <v>300</v>
      </c>
      <c r="B123" s="70" t="s">
        <v>52</v>
      </c>
      <c r="C123" s="231">
        <f>SUM(C124)</f>
        <v>500</v>
      </c>
      <c r="D123" s="74">
        <f>SUM(D124)</f>
        <v>500</v>
      </c>
      <c r="E123" s="74">
        <f>SUM(E124)</f>
        <v>0</v>
      </c>
      <c r="F123" s="48">
        <f t="shared" ref="F123:F132" si="32">D123-E123</f>
        <v>500</v>
      </c>
      <c r="G123" s="74">
        <f>SUM(G124)</f>
        <v>0</v>
      </c>
      <c r="H123" s="48">
        <f>C123-E123</f>
        <v>500</v>
      </c>
      <c r="I123" s="71">
        <f t="shared" ref="I123:I132" si="33">C123-D123</f>
        <v>0</v>
      </c>
      <c r="J123" s="107">
        <f>SUM(J124)</f>
        <v>0</v>
      </c>
    </row>
    <row r="124" spans="1:10" x14ac:dyDescent="0.3">
      <c r="A124" s="13">
        <v>301</v>
      </c>
      <c r="B124" s="14" t="s">
        <v>108</v>
      </c>
      <c r="C124" s="228">
        <v>500</v>
      </c>
      <c r="D124" s="18">
        <v>500</v>
      </c>
      <c r="E124" s="18">
        <v>0</v>
      </c>
      <c r="F124" s="17">
        <f t="shared" si="32"/>
        <v>500</v>
      </c>
      <c r="G124" s="18">
        <v>0</v>
      </c>
      <c r="H124" s="17">
        <f t="shared" ref="H124:H132" si="34">C124-E124</f>
        <v>500</v>
      </c>
      <c r="I124" s="49">
        <f t="shared" si="33"/>
        <v>0</v>
      </c>
      <c r="J124" s="19">
        <v>0</v>
      </c>
    </row>
    <row r="125" spans="1:10" s="82" customFormat="1" x14ac:dyDescent="0.3">
      <c r="A125" s="13">
        <v>320</v>
      </c>
      <c r="B125" s="38" t="s">
        <v>53</v>
      </c>
      <c r="C125" s="230">
        <v>5000</v>
      </c>
      <c r="D125" s="39">
        <v>5000</v>
      </c>
      <c r="E125" s="39">
        <v>1926</v>
      </c>
      <c r="F125" s="17">
        <f t="shared" si="32"/>
        <v>3074</v>
      </c>
      <c r="G125" s="39">
        <v>0</v>
      </c>
      <c r="H125" s="17">
        <f t="shared" si="34"/>
        <v>3074</v>
      </c>
      <c r="I125" s="49">
        <f>C125-D125</f>
        <v>0</v>
      </c>
      <c r="J125" s="21">
        <v>1926</v>
      </c>
    </row>
    <row r="126" spans="1:10" s="82" customFormat="1" x14ac:dyDescent="0.3">
      <c r="A126" s="13">
        <v>350</v>
      </c>
      <c r="B126" s="38" t="s">
        <v>54</v>
      </c>
      <c r="C126" s="230">
        <v>15000</v>
      </c>
      <c r="D126" s="39">
        <v>15000</v>
      </c>
      <c r="E126" s="39">
        <v>2968</v>
      </c>
      <c r="F126" s="17">
        <f t="shared" si="32"/>
        <v>12032</v>
      </c>
      <c r="G126" s="39">
        <v>1027</v>
      </c>
      <c r="H126" s="17">
        <f t="shared" si="34"/>
        <v>12032</v>
      </c>
      <c r="I126" s="49">
        <f t="shared" si="33"/>
        <v>0</v>
      </c>
      <c r="J126" s="21">
        <v>1941</v>
      </c>
    </row>
    <row r="127" spans="1:10" s="82" customFormat="1" x14ac:dyDescent="0.3">
      <c r="A127" s="13">
        <v>370</v>
      </c>
      <c r="B127" s="38" t="s">
        <v>55</v>
      </c>
      <c r="C127" s="230">
        <v>7000</v>
      </c>
      <c r="D127" s="39">
        <v>7000</v>
      </c>
      <c r="E127" s="39">
        <v>6640</v>
      </c>
      <c r="F127" s="17">
        <f t="shared" si="32"/>
        <v>360</v>
      </c>
      <c r="G127" s="39">
        <v>6053</v>
      </c>
      <c r="H127" s="17">
        <f t="shared" si="34"/>
        <v>360</v>
      </c>
      <c r="I127" s="49">
        <f t="shared" si="33"/>
        <v>0</v>
      </c>
      <c r="J127" s="21">
        <v>587</v>
      </c>
    </row>
    <row r="128" spans="1:10" s="82" customFormat="1" x14ac:dyDescent="0.3">
      <c r="A128" s="13">
        <v>380</v>
      </c>
      <c r="B128" s="38" t="s">
        <v>56</v>
      </c>
      <c r="C128" s="230">
        <v>1500</v>
      </c>
      <c r="D128" s="39">
        <v>5000</v>
      </c>
      <c r="E128" s="39">
        <v>4910</v>
      </c>
      <c r="F128" s="17">
        <f t="shared" si="32"/>
        <v>90</v>
      </c>
      <c r="G128" s="39">
        <v>31</v>
      </c>
      <c r="H128" s="17">
        <f t="shared" si="34"/>
        <v>-3410</v>
      </c>
      <c r="I128" s="49">
        <f t="shared" si="33"/>
        <v>-3500</v>
      </c>
      <c r="J128" s="21">
        <v>4879</v>
      </c>
    </row>
    <row r="129" spans="1:10" s="82" customFormat="1" x14ac:dyDescent="0.3">
      <c r="A129" s="13">
        <v>390</v>
      </c>
      <c r="B129" s="38" t="s">
        <v>78</v>
      </c>
      <c r="C129" s="230">
        <f>SUM(C130:C132)</f>
        <v>166072</v>
      </c>
      <c r="D129" s="39">
        <f>SUM(D130:D132)</f>
        <v>166072</v>
      </c>
      <c r="E129" s="39">
        <f>SUM(E130:E132)</f>
        <v>8010</v>
      </c>
      <c r="F129" s="17">
        <f t="shared" si="32"/>
        <v>158062</v>
      </c>
      <c r="G129" s="39">
        <f>SUM(G130:G132)</f>
        <v>0</v>
      </c>
      <c r="H129" s="17">
        <f>C129-E129</f>
        <v>158062</v>
      </c>
      <c r="I129" s="49">
        <f t="shared" si="33"/>
        <v>0</v>
      </c>
      <c r="J129" s="21">
        <f>SUM(J130:J132)</f>
        <v>8010</v>
      </c>
    </row>
    <row r="130" spans="1:10" x14ac:dyDescent="0.3">
      <c r="A130" s="13">
        <v>391</v>
      </c>
      <c r="B130" s="14" t="s">
        <v>107</v>
      </c>
      <c r="C130" s="228">
        <v>5000</v>
      </c>
      <c r="D130" s="18">
        <v>5000</v>
      </c>
      <c r="E130" s="18">
        <v>0</v>
      </c>
      <c r="F130" s="17">
        <f t="shared" si="32"/>
        <v>5000</v>
      </c>
      <c r="G130" s="18">
        <v>0</v>
      </c>
      <c r="H130" s="17">
        <f t="shared" si="34"/>
        <v>5000</v>
      </c>
      <c r="I130" s="49">
        <f t="shared" si="33"/>
        <v>0</v>
      </c>
      <c r="J130" s="19">
        <v>0</v>
      </c>
    </row>
    <row r="131" spans="1:10" x14ac:dyDescent="0.3">
      <c r="A131" s="13">
        <v>396</v>
      </c>
      <c r="B131" s="14" t="s">
        <v>54</v>
      </c>
      <c r="C131" s="228">
        <v>10000</v>
      </c>
      <c r="D131" s="18">
        <v>10000</v>
      </c>
      <c r="E131" s="18">
        <v>4716</v>
      </c>
      <c r="F131" s="17">
        <f t="shared" si="32"/>
        <v>5284</v>
      </c>
      <c r="G131" s="18">
        <v>0</v>
      </c>
      <c r="H131" s="17">
        <f t="shared" si="34"/>
        <v>5284</v>
      </c>
      <c r="I131" s="49">
        <f t="shared" si="33"/>
        <v>0</v>
      </c>
      <c r="J131" s="19">
        <v>4716</v>
      </c>
    </row>
    <row r="132" spans="1:10" ht="17.25" thickBot="1" x14ac:dyDescent="0.35">
      <c r="A132" s="13">
        <v>399</v>
      </c>
      <c r="B132" s="14" t="s">
        <v>106</v>
      </c>
      <c r="C132" s="229">
        <v>151072</v>
      </c>
      <c r="D132" s="73">
        <v>151072</v>
      </c>
      <c r="E132" s="73">
        <v>3294</v>
      </c>
      <c r="F132" s="47">
        <f t="shared" si="32"/>
        <v>147778</v>
      </c>
      <c r="G132" s="73">
        <v>0</v>
      </c>
      <c r="H132" s="47">
        <f t="shared" si="34"/>
        <v>147778</v>
      </c>
      <c r="I132" s="97">
        <f t="shared" si="33"/>
        <v>0</v>
      </c>
      <c r="J132" s="106">
        <v>3294</v>
      </c>
    </row>
    <row r="133" spans="1:10" ht="21" thickBot="1" x14ac:dyDescent="0.35">
      <c r="A133" s="40"/>
      <c r="B133" s="41"/>
      <c r="C133" s="121">
        <v>1</v>
      </c>
      <c r="D133" s="87">
        <v>2</v>
      </c>
      <c r="E133" s="87">
        <v>3</v>
      </c>
      <c r="F133" s="88" t="s">
        <v>173</v>
      </c>
      <c r="G133" s="87">
        <v>5</v>
      </c>
      <c r="H133" s="88" t="s">
        <v>174</v>
      </c>
      <c r="I133" s="95" t="s">
        <v>175</v>
      </c>
      <c r="J133" s="88">
        <v>15</v>
      </c>
    </row>
    <row r="134" spans="1:10" ht="17.25" thickBot="1" x14ac:dyDescent="0.35">
      <c r="A134" s="86">
        <v>5</v>
      </c>
      <c r="B134" s="86" t="s">
        <v>57</v>
      </c>
      <c r="C134" s="91">
        <f>C136</f>
        <v>10000</v>
      </c>
      <c r="D134" s="91">
        <f t="shared" ref="D134:J134" si="35">D136</f>
        <v>10000</v>
      </c>
      <c r="E134" s="91">
        <f t="shared" si="35"/>
        <v>0</v>
      </c>
      <c r="F134" s="91">
        <f t="shared" si="35"/>
        <v>10000</v>
      </c>
      <c r="G134" s="91">
        <f t="shared" si="35"/>
        <v>0</v>
      </c>
      <c r="H134" s="91">
        <f t="shared" si="35"/>
        <v>10000</v>
      </c>
      <c r="I134" s="96">
        <f t="shared" si="35"/>
        <v>0</v>
      </c>
      <c r="J134" s="91">
        <f t="shared" si="35"/>
        <v>0</v>
      </c>
    </row>
    <row r="135" spans="1:10" x14ac:dyDescent="0.3">
      <c r="A135" s="75">
        <v>590</v>
      </c>
      <c r="B135" s="77" t="s">
        <v>79</v>
      </c>
      <c r="C135" s="72">
        <v>10000</v>
      </c>
      <c r="D135" s="72">
        <f>SUM(D136)</f>
        <v>10000</v>
      </c>
      <c r="E135" s="72">
        <f>SUM(E136)</f>
        <v>0</v>
      </c>
      <c r="F135" s="48">
        <f t="shared" ref="F135:F136" si="36">D135-E135</f>
        <v>10000</v>
      </c>
      <c r="G135" s="72">
        <f>SUM(G136)</f>
        <v>0</v>
      </c>
      <c r="H135" s="48">
        <f>C135-E135</f>
        <v>10000</v>
      </c>
      <c r="I135" s="71">
        <f t="shared" ref="I135:I136" si="37">C135-D135</f>
        <v>0</v>
      </c>
      <c r="J135" s="113">
        <f>SUM(J136)</f>
        <v>0</v>
      </c>
    </row>
    <row r="136" spans="1:10" ht="17.25" thickBot="1" x14ac:dyDescent="0.35">
      <c r="A136" s="43">
        <v>592</v>
      </c>
      <c r="B136" s="44" t="s">
        <v>105</v>
      </c>
      <c r="C136" s="76">
        <v>10000</v>
      </c>
      <c r="D136" s="76">
        <v>10000</v>
      </c>
      <c r="E136" s="76">
        <v>0</v>
      </c>
      <c r="F136" s="47">
        <f t="shared" si="36"/>
        <v>10000</v>
      </c>
      <c r="G136" s="76">
        <v>0</v>
      </c>
      <c r="H136" s="47">
        <f>C136-E136</f>
        <v>10000</v>
      </c>
      <c r="I136" s="97">
        <f t="shared" si="37"/>
        <v>0</v>
      </c>
      <c r="J136" s="108">
        <v>0</v>
      </c>
    </row>
    <row r="137" spans="1:10" ht="21" thickBot="1" x14ac:dyDescent="0.35">
      <c r="A137" s="3"/>
      <c r="B137" s="1"/>
      <c r="C137" s="121">
        <v>1</v>
      </c>
      <c r="D137" s="87">
        <v>2</v>
      </c>
      <c r="E137" s="87">
        <v>3</v>
      </c>
      <c r="F137" s="88" t="s">
        <v>173</v>
      </c>
      <c r="G137" s="87">
        <v>5</v>
      </c>
      <c r="H137" s="88" t="s">
        <v>174</v>
      </c>
      <c r="I137" s="95" t="s">
        <v>175</v>
      </c>
      <c r="J137" s="88">
        <v>15</v>
      </c>
    </row>
    <row r="138" spans="1:10" ht="17.25" thickBot="1" x14ac:dyDescent="0.35">
      <c r="A138" s="86">
        <v>6</v>
      </c>
      <c r="B138" s="86" t="s">
        <v>57</v>
      </c>
      <c r="C138" s="91">
        <f>C140+C141+C142+C144</f>
        <v>1941779</v>
      </c>
      <c r="D138" s="91">
        <f>SUM(D139,D143)</f>
        <v>685563</v>
      </c>
      <c r="E138" s="91">
        <f t="shared" ref="E138:J138" si="38">SUM(E139,E143)</f>
        <v>7125</v>
      </c>
      <c r="F138" s="91">
        <f t="shared" si="38"/>
        <v>678438</v>
      </c>
      <c r="G138" s="91">
        <f t="shared" si="38"/>
        <v>0</v>
      </c>
      <c r="H138" s="91">
        <f t="shared" si="38"/>
        <v>1934654</v>
      </c>
      <c r="I138" s="91">
        <f t="shared" si="38"/>
        <v>1256216</v>
      </c>
      <c r="J138" s="91">
        <f t="shared" si="38"/>
        <v>7125</v>
      </c>
    </row>
    <row r="139" spans="1:10" s="82" customFormat="1" x14ac:dyDescent="0.3">
      <c r="A139" s="69">
        <v>620</v>
      </c>
      <c r="B139" s="70" t="s">
        <v>58</v>
      </c>
      <c r="C139" s="74">
        <f>SUM(C140:C142)</f>
        <v>23100</v>
      </c>
      <c r="D139" s="74">
        <f>SUM(D140:D142)</f>
        <v>22100</v>
      </c>
      <c r="E139" s="74">
        <f>SUM(E140:E142)</f>
        <v>7125</v>
      </c>
      <c r="F139" s="48">
        <f t="shared" ref="F139:F144" si="39">D139-E139</f>
        <v>14975</v>
      </c>
      <c r="G139" s="74">
        <f>SUM(G140:G142)</f>
        <v>0</v>
      </c>
      <c r="H139" s="48">
        <f>C139-E139</f>
        <v>15975</v>
      </c>
      <c r="I139" s="71">
        <f t="shared" ref="I139:I144" si="40">C139-D139</f>
        <v>1000</v>
      </c>
      <c r="J139" s="107">
        <f>SUM(J140:J142)</f>
        <v>7125</v>
      </c>
    </row>
    <row r="140" spans="1:10" x14ac:dyDescent="0.3">
      <c r="A140" s="13">
        <v>623</v>
      </c>
      <c r="B140" s="14" t="s">
        <v>104</v>
      </c>
      <c r="C140" s="18">
        <v>2100</v>
      </c>
      <c r="D140" s="18">
        <v>2100</v>
      </c>
      <c r="E140" s="18">
        <v>0</v>
      </c>
      <c r="F140" s="17">
        <f t="shared" si="39"/>
        <v>2100</v>
      </c>
      <c r="G140" s="18">
        <v>0</v>
      </c>
      <c r="H140" s="48">
        <f t="shared" ref="H140:H144" si="41">C140-E140</f>
        <v>2100</v>
      </c>
      <c r="I140" s="49">
        <f t="shared" si="40"/>
        <v>0</v>
      </c>
      <c r="J140" s="19">
        <v>0</v>
      </c>
    </row>
    <row r="141" spans="1:10" x14ac:dyDescent="0.3">
      <c r="A141" s="13">
        <v>624</v>
      </c>
      <c r="B141" s="14" t="s">
        <v>103</v>
      </c>
      <c r="C141" s="18">
        <v>19000</v>
      </c>
      <c r="D141" s="18">
        <v>18000</v>
      </c>
      <c r="E141" s="18">
        <v>7125</v>
      </c>
      <c r="F141" s="17">
        <f t="shared" si="39"/>
        <v>10875</v>
      </c>
      <c r="G141" s="18">
        <v>0</v>
      </c>
      <c r="H141" s="48">
        <f t="shared" si="41"/>
        <v>11875</v>
      </c>
      <c r="I141" s="49">
        <f t="shared" si="40"/>
        <v>1000</v>
      </c>
      <c r="J141" s="19">
        <v>7125</v>
      </c>
    </row>
    <row r="142" spans="1:10" x14ac:dyDescent="0.3">
      <c r="A142" s="13">
        <v>629</v>
      </c>
      <c r="B142" s="14" t="s">
        <v>102</v>
      </c>
      <c r="C142" s="18">
        <v>2000</v>
      </c>
      <c r="D142" s="18">
        <v>2000</v>
      </c>
      <c r="E142" s="18">
        <v>0</v>
      </c>
      <c r="F142" s="17">
        <f t="shared" si="39"/>
        <v>2000</v>
      </c>
      <c r="G142" s="18">
        <v>0</v>
      </c>
      <c r="H142" s="48">
        <f t="shared" si="41"/>
        <v>2000</v>
      </c>
      <c r="I142" s="49">
        <f t="shared" si="40"/>
        <v>0</v>
      </c>
      <c r="J142" s="19">
        <v>0</v>
      </c>
    </row>
    <row r="143" spans="1:10" s="82" customFormat="1" x14ac:dyDescent="0.3">
      <c r="A143" s="13">
        <v>630</v>
      </c>
      <c r="B143" s="38" t="s">
        <v>59</v>
      </c>
      <c r="C143" s="39">
        <f>SUM(C144)</f>
        <v>1918679</v>
      </c>
      <c r="D143" s="39">
        <f>SUM(D144)</f>
        <v>663463</v>
      </c>
      <c r="E143" s="39">
        <f>SUM(E144)</f>
        <v>0</v>
      </c>
      <c r="F143" s="17">
        <f t="shared" si="39"/>
        <v>663463</v>
      </c>
      <c r="G143" s="39">
        <f>SUM(G144)</f>
        <v>0</v>
      </c>
      <c r="H143" s="48">
        <f t="shared" si="41"/>
        <v>1918679</v>
      </c>
      <c r="I143" s="49">
        <f t="shared" si="40"/>
        <v>1255216</v>
      </c>
      <c r="J143" s="21">
        <f>SUM(J144)</f>
        <v>0</v>
      </c>
    </row>
    <row r="144" spans="1:10" x14ac:dyDescent="0.3">
      <c r="A144" s="13">
        <v>635</v>
      </c>
      <c r="B144" s="14" t="s">
        <v>101</v>
      </c>
      <c r="C144" s="18">
        <v>1918679</v>
      </c>
      <c r="D144" s="18">
        <v>663463</v>
      </c>
      <c r="E144" s="18">
        <v>0</v>
      </c>
      <c r="F144" s="17">
        <f t="shared" si="39"/>
        <v>663463</v>
      </c>
      <c r="G144" s="18">
        <v>0</v>
      </c>
      <c r="H144" s="17">
        <f t="shared" si="41"/>
        <v>1918679</v>
      </c>
      <c r="I144" s="37">
        <f t="shared" si="40"/>
        <v>1255216</v>
      </c>
      <c r="J144" s="19">
        <v>0</v>
      </c>
    </row>
    <row r="145" spans="1:10" ht="17.25" thickBot="1" x14ac:dyDescent="0.35">
      <c r="A145" s="200"/>
      <c r="B145" s="200"/>
      <c r="C145" s="200"/>
      <c r="D145" s="200"/>
      <c r="E145" s="200"/>
      <c r="F145" s="200"/>
      <c r="G145" s="200"/>
      <c r="H145" s="200"/>
      <c r="I145" s="200"/>
      <c r="J145" s="200"/>
    </row>
    <row r="146" spans="1:10" ht="17.25" thickBot="1" x14ac:dyDescent="0.35">
      <c r="A146" s="4"/>
      <c r="B146" s="5"/>
      <c r="C146" s="89" t="s">
        <v>88</v>
      </c>
      <c r="D146" s="89" t="s">
        <v>87</v>
      </c>
      <c r="E146" s="89" t="s">
        <v>86</v>
      </c>
      <c r="F146" s="89" t="s">
        <v>85</v>
      </c>
      <c r="G146" s="89" t="s">
        <v>84</v>
      </c>
      <c r="H146" s="89" t="s">
        <v>83</v>
      </c>
      <c r="I146" s="89" t="s">
        <v>82</v>
      </c>
      <c r="J146" s="89" t="s">
        <v>81</v>
      </c>
    </row>
    <row r="147" spans="1:10" ht="17.25" thickBot="1" x14ac:dyDescent="0.35">
      <c r="A147" s="45"/>
      <c r="B147" s="54" t="s">
        <v>60</v>
      </c>
      <c r="C147" s="55">
        <f>C11+C28+C71+C122+C134+C138</f>
        <v>8382867</v>
      </c>
      <c r="D147" s="55">
        <f t="shared" ref="D147:J147" si="42">D11+D28+D71+D122+D134+D138</f>
        <v>3314465</v>
      </c>
      <c r="E147" s="55">
        <f t="shared" si="42"/>
        <v>1781725</v>
      </c>
      <c r="F147" s="55">
        <f t="shared" si="42"/>
        <v>1532740</v>
      </c>
      <c r="G147" s="55">
        <f t="shared" si="42"/>
        <v>1102911.6000000001</v>
      </c>
      <c r="H147" s="55">
        <f t="shared" si="42"/>
        <v>6232386</v>
      </c>
      <c r="I147" s="55">
        <f t="shared" si="42"/>
        <v>5068402</v>
      </c>
      <c r="J147" s="55">
        <f t="shared" si="42"/>
        <v>872682</v>
      </c>
    </row>
    <row r="148" spans="1:10" x14ac:dyDescent="0.3">
      <c r="A148" s="6"/>
      <c r="B148" s="5"/>
      <c r="C148" s="22"/>
      <c r="D148" s="22"/>
      <c r="E148" s="22"/>
      <c r="F148" s="22"/>
      <c r="G148" s="22"/>
      <c r="H148" s="22"/>
      <c r="I148" s="22"/>
      <c r="J148" s="114"/>
    </row>
    <row r="149" spans="1:10" ht="17.25" thickBot="1" x14ac:dyDescent="0.35">
      <c r="A149" s="6"/>
      <c r="B149" s="5"/>
      <c r="C149" s="22"/>
      <c r="D149" s="22"/>
      <c r="E149" s="22"/>
      <c r="F149" s="22"/>
      <c r="G149" s="22"/>
      <c r="H149" s="22"/>
      <c r="I149" s="22"/>
      <c r="J149" s="114"/>
    </row>
    <row r="150" spans="1:10" ht="21" thickBot="1" x14ac:dyDescent="0.35">
      <c r="A150" s="6"/>
      <c r="B150" s="5"/>
      <c r="C150" s="121">
        <v>1</v>
      </c>
      <c r="D150" s="87">
        <v>2</v>
      </c>
      <c r="E150" s="87">
        <v>3</v>
      </c>
      <c r="F150" s="88" t="s">
        <v>173</v>
      </c>
      <c r="G150" s="87">
        <v>5</v>
      </c>
      <c r="H150" s="88" t="s">
        <v>174</v>
      </c>
      <c r="I150" s="95" t="s">
        <v>175</v>
      </c>
      <c r="J150" s="88">
        <v>15</v>
      </c>
    </row>
    <row r="151" spans="1:10" ht="21" thickBot="1" x14ac:dyDescent="0.35">
      <c r="A151" s="182" t="s">
        <v>61</v>
      </c>
      <c r="B151" s="183"/>
      <c r="C151" s="183"/>
      <c r="D151" s="183"/>
      <c r="E151" s="183"/>
      <c r="F151" s="183"/>
      <c r="G151" s="183"/>
      <c r="H151" s="183"/>
      <c r="I151" s="183"/>
      <c r="J151" s="184"/>
    </row>
    <row r="152" spans="1:10" ht="17.25" thickBot="1" x14ac:dyDescent="0.35">
      <c r="A152" s="201" t="s">
        <v>3</v>
      </c>
      <c r="B152" s="203" t="s">
        <v>4</v>
      </c>
      <c r="C152" s="205" t="s">
        <v>5</v>
      </c>
      <c r="D152" s="198"/>
      <c r="E152" s="198"/>
      <c r="F152" s="198"/>
      <c r="G152" s="198"/>
      <c r="H152" s="198"/>
      <c r="I152" s="198"/>
      <c r="J152" s="206"/>
    </row>
    <row r="153" spans="1:10" ht="17.25" thickBot="1" x14ac:dyDescent="0.35">
      <c r="A153" s="202"/>
      <c r="B153" s="204"/>
      <c r="C153" s="89" t="s">
        <v>88</v>
      </c>
      <c r="D153" s="89" t="s">
        <v>87</v>
      </c>
      <c r="E153" s="89" t="s">
        <v>86</v>
      </c>
      <c r="F153" s="89" t="s">
        <v>85</v>
      </c>
      <c r="G153" s="89" t="s">
        <v>84</v>
      </c>
      <c r="H153" s="89" t="s">
        <v>83</v>
      </c>
      <c r="I153" s="99" t="s">
        <v>82</v>
      </c>
      <c r="J153" s="89" t="s">
        <v>81</v>
      </c>
    </row>
    <row r="154" spans="1:10" ht="17.25" thickBot="1" x14ac:dyDescent="0.35">
      <c r="A154" s="54">
        <v>1</v>
      </c>
      <c r="B154" s="54" t="s">
        <v>100</v>
      </c>
      <c r="C154" s="91">
        <v>10284531</v>
      </c>
      <c r="D154" s="91">
        <v>7243666</v>
      </c>
      <c r="E154" s="91">
        <v>421930</v>
      </c>
      <c r="F154" s="91">
        <f t="shared" ref="F154:F157" si="43">D154-E154</f>
        <v>6821736</v>
      </c>
      <c r="G154" s="91">
        <v>4273033</v>
      </c>
      <c r="H154" s="80">
        <f t="shared" ref="H154:H157" si="44">C154-E154</f>
        <v>9862601</v>
      </c>
      <c r="I154" s="100">
        <f>C154-D154</f>
        <v>3040865</v>
      </c>
      <c r="J154" s="110">
        <v>148898</v>
      </c>
    </row>
    <row r="155" spans="1:10" x14ac:dyDescent="0.3">
      <c r="A155" s="75">
        <v>160</v>
      </c>
      <c r="B155" s="77" t="s">
        <v>38</v>
      </c>
      <c r="C155" s="72">
        <f>SUM(C156:C157)</f>
        <v>10994265</v>
      </c>
      <c r="D155" s="72">
        <f t="shared" ref="D155:E155" si="45">SUM(D156:D157)</f>
        <v>9076066</v>
      </c>
      <c r="E155" s="72">
        <f t="shared" si="45"/>
        <v>5096738</v>
      </c>
      <c r="F155" s="72">
        <f t="shared" si="43"/>
        <v>3979328</v>
      </c>
      <c r="G155" s="72">
        <f>SUM(G156:G157)</f>
        <v>4804647</v>
      </c>
      <c r="H155" s="78">
        <f t="shared" si="44"/>
        <v>5897527</v>
      </c>
      <c r="I155" s="101">
        <f>C155-D155</f>
        <v>1918199</v>
      </c>
      <c r="J155" s="109">
        <f>SUM(J156:J157)</f>
        <v>292091</v>
      </c>
    </row>
    <row r="156" spans="1:10" x14ac:dyDescent="0.3">
      <c r="A156" s="15">
        <v>164</v>
      </c>
      <c r="B156" s="16" t="s">
        <v>99</v>
      </c>
      <c r="C156" s="23">
        <v>4794266</v>
      </c>
      <c r="D156" s="23">
        <v>3345802</v>
      </c>
      <c r="E156" s="23">
        <v>0</v>
      </c>
      <c r="F156" s="17">
        <f t="shared" si="43"/>
        <v>3345802</v>
      </c>
      <c r="G156" s="23">
        <v>0</v>
      </c>
      <c r="H156" s="36">
        <f t="shared" si="44"/>
        <v>4794266</v>
      </c>
      <c r="I156" s="63">
        <f t="shared" ref="I156:I157" si="46">C156-D156</f>
        <v>1448464</v>
      </c>
      <c r="J156" s="20">
        <v>0</v>
      </c>
    </row>
    <row r="157" spans="1:10" x14ac:dyDescent="0.3">
      <c r="A157" s="15">
        <v>169</v>
      </c>
      <c r="B157" s="16" t="s">
        <v>98</v>
      </c>
      <c r="C157" s="23">
        <v>6199999</v>
      </c>
      <c r="D157" s="23">
        <v>5730264</v>
      </c>
      <c r="E157" s="23">
        <v>5096738</v>
      </c>
      <c r="F157" s="17">
        <f t="shared" si="43"/>
        <v>633526</v>
      </c>
      <c r="G157" s="23">
        <v>4804647</v>
      </c>
      <c r="H157" s="36">
        <f t="shared" si="44"/>
        <v>1103261</v>
      </c>
      <c r="I157" s="63">
        <f t="shared" si="46"/>
        <v>469735</v>
      </c>
      <c r="J157" s="20">
        <v>292091</v>
      </c>
    </row>
    <row r="158" spans="1:10" ht="17.25" thickBot="1" x14ac:dyDescent="0.35">
      <c r="A158" s="58"/>
      <c r="B158" s="57"/>
      <c r="C158" s="56"/>
      <c r="D158" s="56"/>
      <c r="E158" s="56"/>
      <c r="F158" s="56"/>
      <c r="G158" s="56"/>
      <c r="H158" s="56"/>
      <c r="I158" s="42"/>
      <c r="J158" s="114"/>
    </row>
    <row r="159" spans="1:10" ht="21" thickBot="1" x14ac:dyDescent="0.35">
      <c r="A159" s="4"/>
      <c r="B159" s="5"/>
      <c r="C159" s="121">
        <v>1</v>
      </c>
      <c r="D159" s="87">
        <v>2</v>
      </c>
      <c r="E159" s="87">
        <v>3</v>
      </c>
      <c r="F159" s="88" t="s">
        <v>173</v>
      </c>
      <c r="G159" s="87">
        <v>5</v>
      </c>
      <c r="H159" s="88" t="s">
        <v>174</v>
      </c>
      <c r="I159" s="95" t="s">
        <v>175</v>
      </c>
      <c r="J159" s="88">
        <v>15</v>
      </c>
    </row>
    <row r="160" spans="1:10" ht="17.25" thickBot="1" x14ac:dyDescent="0.35">
      <c r="A160" s="86">
        <v>3</v>
      </c>
      <c r="B160" s="86" t="s">
        <v>97</v>
      </c>
      <c r="C160" s="91">
        <f>C161+C163</f>
        <v>169734</v>
      </c>
      <c r="D160" s="91">
        <f t="shared" ref="D160:J160" si="47">D161+D163</f>
        <v>169734</v>
      </c>
      <c r="E160" s="91">
        <f t="shared" si="47"/>
        <v>642</v>
      </c>
      <c r="F160" s="91">
        <f t="shared" si="47"/>
        <v>169092</v>
      </c>
      <c r="G160" s="91">
        <f t="shared" si="47"/>
        <v>0</v>
      </c>
      <c r="H160" s="91">
        <f t="shared" si="47"/>
        <v>169092</v>
      </c>
      <c r="I160" s="96">
        <f t="shared" si="47"/>
        <v>0</v>
      </c>
      <c r="J160" s="91">
        <f t="shared" si="47"/>
        <v>642</v>
      </c>
    </row>
    <row r="161" spans="1:10" x14ac:dyDescent="0.3">
      <c r="A161" s="79">
        <v>380</v>
      </c>
      <c r="B161" s="117" t="s">
        <v>96</v>
      </c>
      <c r="C161" s="118">
        <v>660</v>
      </c>
      <c r="D161" s="118">
        <v>660</v>
      </c>
      <c r="E161" s="118">
        <v>642</v>
      </c>
      <c r="F161" s="118">
        <f>D161-E161</f>
        <v>18</v>
      </c>
      <c r="G161" s="118">
        <v>0</v>
      </c>
      <c r="H161" s="118">
        <f>C161-E161</f>
        <v>18</v>
      </c>
      <c r="I161" s="119">
        <f>C161-D161</f>
        <v>0</v>
      </c>
      <c r="J161" s="120">
        <v>642</v>
      </c>
    </row>
    <row r="162" spans="1:10" s="82" customFormat="1" x14ac:dyDescent="0.3">
      <c r="A162" s="15">
        <v>390</v>
      </c>
      <c r="B162" s="61" t="s">
        <v>95</v>
      </c>
      <c r="C162" s="60">
        <f>SUM(C163)</f>
        <v>169074</v>
      </c>
      <c r="D162" s="60">
        <f t="shared" ref="D162:E162" si="48">SUM(D163)</f>
        <v>169074</v>
      </c>
      <c r="E162" s="60">
        <f t="shared" si="48"/>
        <v>0</v>
      </c>
      <c r="F162" s="60">
        <f t="shared" ref="F162:F163" si="49">D162-E162</f>
        <v>169074</v>
      </c>
      <c r="G162" s="60">
        <f>SUM(G163)</f>
        <v>0</v>
      </c>
      <c r="H162" s="60">
        <f t="shared" ref="H162:H163" si="50">C162-E162</f>
        <v>169074</v>
      </c>
      <c r="I162" s="62">
        <f t="shared" ref="I162:I163" si="51">C162-D162</f>
        <v>0</v>
      </c>
      <c r="J162" s="59">
        <f>SUM(J163)</f>
        <v>0</v>
      </c>
    </row>
    <row r="163" spans="1:10" x14ac:dyDescent="0.3">
      <c r="A163" s="15">
        <v>392</v>
      </c>
      <c r="B163" s="16" t="s">
        <v>94</v>
      </c>
      <c r="C163" s="23">
        <v>169074</v>
      </c>
      <c r="D163" s="23">
        <v>169074</v>
      </c>
      <c r="E163" s="23">
        <v>0</v>
      </c>
      <c r="F163" s="23">
        <f t="shared" si="49"/>
        <v>169074</v>
      </c>
      <c r="G163" s="23">
        <v>0</v>
      </c>
      <c r="H163" s="23">
        <f t="shared" si="50"/>
        <v>169074</v>
      </c>
      <c r="I163" s="46">
        <f t="shared" si="51"/>
        <v>0</v>
      </c>
      <c r="J163" s="20">
        <v>0</v>
      </c>
    </row>
    <row r="164" spans="1:10" s="81" customFormat="1" ht="17.25" thickBot="1" x14ac:dyDescent="0.35">
      <c r="A164" s="58"/>
      <c r="B164" s="57"/>
      <c r="C164" s="56"/>
      <c r="D164" s="56"/>
      <c r="E164" s="56"/>
      <c r="F164" s="56"/>
      <c r="G164" s="56"/>
      <c r="H164" s="56"/>
      <c r="I164" s="42"/>
      <c r="J164" s="114"/>
    </row>
    <row r="165" spans="1:10" ht="21" thickBot="1" x14ac:dyDescent="0.35">
      <c r="A165" s="4"/>
      <c r="B165" s="5"/>
      <c r="C165" s="121">
        <v>1</v>
      </c>
      <c r="D165" s="87">
        <v>2</v>
      </c>
      <c r="E165" s="87">
        <v>3</v>
      </c>
      <c r="F165" s="88" t="s">
        <v>173</v>
      </c>
      <c r="G165" s="87">
        <v>5</v>
      </c>
      <c r="H165" s="88" t="s">
        <v>174</v>
      </c>
      <c r="I165" s="95" t="s">
        <v>175</v>
      </c>
      <c r="J165" s="88">
        <v>15</v>
      </c>
    </row>
    <row r="166" spans="1:10" ht="17.25" thickBot="1" x14ac:dyDescent="0.35">
      <c r="A166" s="86">
        <v>5</v>
      </c>
      <c r="B166" s="92" t="s">
        <v>93</v>
      </c>
      <c r="C166" s="91">
        <f>C168</f>
        <v>70300</v>
      </c>
      <c r="D166" s="91">
        <f t="shared" ref="D166:J166" si="52">D168</f>
        <v>70300</v>
      </c>
      <c r="E166" s="91">
        <f t="shared" si="52"/>
        <v>0</v>
      </c>
      <c r="F166" s="91">
        <f t="shared" si="52"/>
        <v>70300</v>
      </c>
      <c r="G166" s="91">
        <f t="shared" si="52"/>
        <v>0</v>
      </c>
      <c r="H166" s="91">
        <f t="shared" si="52"/>
        <v>70300</v>
      </c>
      <c r="I166" s="96">
        <f t="shared" si="52"/>
        <v>0</v>
      </c>
      <c r="J166" s="91">
        <f t="shared" si="52"/>
        <v>0</v>
      </c>
    </row>
    <row r="167" spans="1:10" x14ac:dyDescent="0.3">
      <c r="A167" s="79">
        <v>510</v>
      </c>
      <c r="B167" s="117" t="s">
        <v>80</v>
      </c>
      <c r="C167" s="118">
        <f>SUM(C168)</f>
        <v>70300</v>
      </c>
      <c r="D167" s="118">
        <f t="shared" ref="D167:E167" si="53">SUM(D168)</f>
        <v>70300</v>
      </c>
      <c r="E167" s="118">
        <f t="shared" si="53"/>
        <v>0</v>
      </c>
      <c r="F167" s="118">
        <f>D167-E167</f>
        <v>70300</v>
      </c>
      <c r="G167" s="118">
        <f>SUM(G168)</f>
        <v>0</v>
      </c>
      <c r="H167" s="118">
        <f>C167-E167</f>
        <v>70300</v>
      </c>
      <c r="I167" s="119">
        <f>C167-D167</f>
        <v>0</v>
      </c>
      <c r="J167" s="120">
        <f>SUM(J168)</f>
        <v>0</v>
      </c>
    </row>
    <row r="168" spans="1:10" x14ac:dyDescent="0.3">
      <c r="A168" s="15">
        <v>511</v>
      </c>
      <c r="B168" s="16" t="s">
        <v>92</v>
      </c>
      <c r="C168" s="23">
        <v>70300</v>
      </c>
      <c r="D168" s="23">
        <v>70300</v>
      </c>
      <c r="E168" s="23">
        <v>0</v>
      </c>
      <c r="F168" s="23">
        <f>D168-E168</f>
        <v>70300</v>
      </c>
      <c r="G168" s="23">
        <v>0</v>
      </c>
      <c r="H168" s="23">
        <f>C168-E168</f>
        <v>70300</v>
      </c>
      <c r="I168" s="46">
        <f>C168-D168</f>
        <v>0</v>
      </c>
      <c r="J168" s="20">
        <v>0</v>
      </c>
    </row>
    <row r="169" spans="1:10" ht="17.25" thickBot="1" x14ac:dyDescent="0.35">
      <c r="A169" s="58"/>
      <c r="B169" s="57"/>
      <c r="C169" s="56"/>
      <c r="D169" s="56"/>
      <c r="E169" s="56"/>
      <c r="F169" s="56"/>
      <c r="G169" s="56"/>
      <c r="H169" s="56"/>
      <c r="I169" s="42"/>
      <c r="J169" s="114"/>
    </row>
    <row r="170" spans="1:10" ht="21" thickBot="1" x14ac:dyDescent="0.35">
      <c r="A170" s="6"/>
      <c r="B170" s="5"/>
      <c r="C170" s="121">
        <v>1</v>
      </c>
      <c r="D170" s="87">
        <v>2</v>
      </c>
      <c r="E170" s="87">
        <v>3</v>
      </c>
      <c r="F170" s="88" t="s">
        <v>173</v>
      </c>
      <c r="G170" s="87">
        <v>5</v>
      </c>
      <c r="H170" s="88" t="s">
        <v>174</v>
      </c>
      <c r="I170" s="95" t="s">
        <v>175</v>
      </c>
      <c r="J170" s="88">
        <v>15</v>
      </c>
    </row>
    <row r="171" spans="1:10" ht="17.25" thickBot="1" x14ac:dyDescent="0.35">
      <c r="A171" s="50"/>
      <c r="B171" s="54" t="s">
        <v>62</v>
      </c>
      <c r="C171" s="55">
        <f>C154+C160+C166</f>
        <v>10524565</v>
      </c>
      <c r="D171" s="55">
        <f t="shared" ref="D171:J171" si="54">D154+D160+D166</f>
        <v>7483700</v>
      </c>
      <c r="E171" s="55">
        <f t="shared" si="54"/>
        <v>422572</v>
      </c>
      <c r="F171" s="55">
        <f t="shared" si="54"/>
        <v>7061128</v>
      </c>
      <c r="G171" s="55">
        <f t="shared" si="54"/>
        <v>4273033</v>
      </c>
      <c r="H171" s="55">
        <f t="shared" si="54"/>
        <v>10101993</v>
      </c>
      <c r="I171" s="55">
        <f t="shared" si="54"/>
        <v>3040865</v>
      </c>
      <c r="J171" s="55">
        <f t="shared" si="54"/>
        <v>149540</v>
      </c>
    </row>
    <row r="172" spans="1:10" x14ac:dyDescent="0.3">
      <c r="A172" s="6"/>
      <c r="B172" s="8"/>
      <c r="C172" s="24"/>
      <c r="D172" s="24"/>
      <c r="E172" s="24"/>
      <c r="F172" s="24"/>
      <c r="G172" s="24"/>
      <c r="H172" s="24"/>
      <c r="I172" s="25"/>
      <c r="J172" s="115"/>
    </row>
    <row r="173" spans="1:10" ht="17.25" thickBot="1" x14ac:dyDescent="0.35">
      <c r="A173" s="6"/>
      <c r="C173" s="25"/>
      <c r="D173" s="25"/>
      <c r="E173" s="25"/>
      <c r="F173" s="25"/>
      <c r="G173" s="25"/>
      <c r="H173" s="25"/>
      <c r="I173" s="25"/>
      <c r="J173" s="115"/>
    </row>
    <row r="174" spans="1:10" ht="17.25" thickBot="1" x14ac:dyDescent="0.35">
      <c r="A174" s="6"/>
      <c r="B174" s="207" t="s">
        <v>63</v>
      </c>
      <c r="C174" s="209" t="s">
        <v>169</v>
      </c>
      <c r="D174" s="210"/>
      <c r="E174" s="210"/>
      <c r="F174" s="210"/>
      <c r="G174" s="210"/>
      <c r="H174" s="210"/>
      <c r="I174" s="210"/>
      <c r="J174" s="211"/>
    </row>
    <row r="175" spans="1:10" ht="17.25" thickBot="1" x14ac:dyDescent="0.35">
      <c r="A175" s="6"/>
      <c r="B175" s="208"/>
      <c r="C175" s="90" t="s">
        <v>88</v>
      </c>
      <c r="D175" s="90" t="s">
        <v>87</v>
      </c>
      <c r="E175" s="90" t="s">
        <v>86</v>
      </c>
      <c r="F175" s="90" t="s">
        <v>85</v>
      </c>
      <c r="G175" s="90" t="s">
        <v>84</v>
      </c>
      <c r="H175" s="90" t="s">
        <v>83</v>
      </c>
      <c r="I175" s="102" t="s">
        <v>82</v>
      </c>
      <c r="J175" s="90" t="s">
        <v>81</v>
      </c>
    </row>
    <row r="176" spans="1:10" ht="19.5" thickBot="1" x14ac:dyDescent="0.35">
      <c r="A176" s="6"/>
      <c r="B176" s="9"/>
      <c r="C176" s="26"/>
      <c r="D176" s="26"/>
      <c r="E176" s="26"/>
      <c r="F176" s="26"/>
      <c r="G176" s="26"/>
      <c r="H176" s="26"/>
      <c r="I176" s="26"/>
      <c r="J176" s="116"/>
    </row>
    <row r="177" spans="1:10" ht="19.5" thickBot="1" x14ac:dyDescent="0.35">
      <c r="A177" s="6"/>
      <c r="B177" s="10" t="s">
        <v>64</v>
      </c>
      <c r="C177" s="27">
        <f>C147</f>
        <v>8382867</v>
      </c>
      <c r="D177" s="27">
        <f t="shared" ref="D177:J177" si="55">D147</f>
        <v>3314465</v>
      </c>
      <c r="E177" s="27">
        <f t="shared" si="55"/>
        <v>1781725</v>
      </c>
      <c r="F177" s="27">
        <f t="shared" si="55"/>
        <v>1532740</v>
      </c>
      <c r="G177" s="27">
        <f t="shared" si="55"/>
        <v>1102911.6000000001</v>
      </c>
      <c r="H177" s="27">
        <f t="shared" si="55"/>
        <v>6232386</v>
      </c>
      <c r="I177" s="27">
        <f t="shared" si="55"/>
        <v>5068402</v>
      </c>
      <c r="J177" s="27">
        <f t="shared" si="55"/>
        <v>872682</v>
      </c>
    </row>
    <row r="178" spans="1:10" ht="19.5" thickBot="1" x14ac:dyDescent="0.35">
      <c r="A178" s="6"/>
      <c r="B178" s="11"/>
      <c r="C178" s="28"/>
      <c r="D178" s="28"/>
      <c r="E178" s="28"/>
      <c r="F178" s="28"/>
      <c r="G178" s="28"/>
      <c r="H178" s="28"/>
      <c r="I178" s="26"/>
      <c r="J178" s="116"/>
    </row>
    <row r="179" spans="1:10" ht="19.5" thickBot="1" x14ac:dyDescent="0.35">
      <c r="A179" s="6"/>
      <c r="B179" s="12" t="s">
        <v>65</v>
      </c>
      <c r="C179" s="51">
        <f>C171</f>
        <v>10524565</v>
      </c>
      <c r="D179" s="51">
        <f t="shared" ref="D179:H179" si="56">D171</f>
        <v>7483700</v>
      </c>
      <c r="E179" s="51">
        <f t="shared" si="56"/>
        <v>422572</v>
      </c>
      <c r="F179" s="51">
        <f t="shared" si="56"/>
        <v>7061128</v>
      </c>
      <c r="G179" s="51">
        <f t="shared" si="56"/>
        <v>4273033</v>
      </c>
      <c r="H179" s="51">
        <f t="shared" si="56"/>
        <v>10101993</v>
      </c>
      <c r="I179" s="29">
        <f>I171</f>
        <v>3040865</v>
      </c>
      <c r="J179" s="111">
        <f>J171</f>
        <v>149540</v>
      </c>
    </row>
    <row r="180" spans="1:10" ht="19.5" thickBot="1" x14ac:dyDescent="0.35">
      <c r="A180" s="6"/>
      <c r="B180" s="11"/>
      <c r="C180" s="28"/>
      <c r="D180" s="28"/>
      <c r="E180" s="28"/>
      <c r="F180" s="28"/>
      <c r="G180" s="28"/>
      <c r="H180" s="28"/>
      <c r="I180" s="26"/>
      <c r="J180" s="116"/>
    </row>
    <row r="181" spans="1:10" ht="19.5" thickBot="1" x14ac:dyDescent="0.35">
      <c r="A181" s="6"/>
      <c r="B181" s="52" t="s">
        <v>66</v>
      </c>
      <c r="C181" s="53">
        <f>C177+C179</f>
        <v>18907432</v>
      </c>
      <c r="D181" s="53">
        <f t="shared" ref="D181:H181" si="57">D177+D179</f>
        <v>10798165</v>
      </c>
      <c r="E181" s="53">
        <f t="shared" si="57"/>
        <v>2204297</v>
      </c>
      <c r="F181" s="53">
        <f t="shared" si="57"/>
        <v>8593868</v>
      </c>
      <c r="G181" s="53">
        <f t="shared" si="57"/>
        <v>5375944.5999999996</v>
      </c>
      <c r="H181" s="53">
        <f t="shared" si="57"/>
        <v>16334379</v>
      </c>
      <c r="I181" s="103">
        <f>I177+I179</f>
        <v>8109267</v>
      </c>
      <c r="J181" s="112">
        <f>J177+J179</f>
        <v>1022222</v>
      </c>
    </row>
  </sheetData>
  <mergeCells count="14">
    <mergeCell ref="A152:A153"/>
    <mergeCell ref="B152:B153"/>
    <mergeCell ref="C152:J152"/>
    <mergeCell ref="B174:B175"/>
    <mergeCell ref="C174:J174"/>
    <mergeCell ref="A9:J10"/>
    <mergeCell ref="A151:J151"/>
    <mergeCell ref="A1:J2"/>
    <mergeCell ref="A3:J3"/>
    <mergeCell ref="A5:J5"/>
    <mergeCell ref="A6:A8"/>
    <mergeCell ref="B6:B8"/>
    <mergeCell ref="C6:J6"/>
    <mergeCell ref="A145:J145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zoomScale="85" zoomScaleNormal="85" workbookViewId="0">
      <selection activeCell="D24" sqref="D24"/>
    </sheetView>
  </sheetViews>
  <sheetFormatPr baseColWidth="10" defaultRowHeight="20.25" x14ac:dyDescent="0.3"/>
  <cols>
    <col min="1" max="1" width="4" style="124" bestFit="1" customWidth="1"/>
    <col min="2" max="2" width="43.85546875" style="124" bestFit="1" customWidth="1"/>
    <col min="3" max="3" width="16.42578125" style="124" bestFit="1" customWidth="1"/>
    <col min="4" max="4" width="15.85546875" style="124" bestFit="1" customWidth="1"/>
    <col min="5" max="5" width="25.85546875" style="124" bestFit="1" customWidth="1"/>
    <col min="6" max="6" width="22" style="124" bestFit="1" customWidth="1"/>
    <col min="7" max="7" width="13.140625" style="124" bestFit="1" customWidth="1"/>
    <col min="8" max="8" width="14" style="124" bestFit="1" customWidth="1"/>
    <col min="9" max="9" width="17.85546875" style="124" bestFit="1" customWidth="1"/>
    <col min="10" max="10" width="18" style="124" bestFit="1" customWidth="1"/>
    <col min="11" max="16384" width="11.42578125" style="124"/>
  </cols>
  <sheetData>
    <row r="1" spans="1:10" ht="13.5" customHeight="1" x14ac:dyDescent="0.3">
      <c r="A1" s="185" t="s">
        <v>0</v>
      </c>
      <c r="B1" s="186"/>
      <c r="C1" s="186"/>
      <c r="D1" s="186"/>
      <c r="E1" s="186"/>
      <c r="F1" s="186"/>
      <c r="G1" s="186"/>
      <c r="H1" s="186"/>
      <c r="I1" s="186"/>
      <c r="J1" s="186"/>
    </row>
    <row r="2" spans="1:10" ht="4.5" customHeight="1" thickBot="1" x14ac:dyDescent="0.35">
      <c r="A2" s="187"/>
      <c r="B2" s="188"/>
      <c r="C2" s="188"/>
      <c r="D2" s="188"/>
      <c r="E2" s="188"/>
      <c r="F2" s="188"/>
      <c r="G2" s="188"/>
      <c r="H2" s="188"/>
      <c r="I2" s="188"/>
      <c r="J2" s="188"/>
    </row>
    <row r="3" spans="1:10" ht="17.25" customHeight="1" thickBot="1" x14ac:dyDescent="0.35">
      <c r="A3" s="212" t="s">
        <v>172</v>
      </c>
      <c r="B3" s="213"/>
      <c r="C3" s="213"/>
      <c r="D3" s="213"/>
      <c r="E3" s="213"/>
      <c r="F3" s="213"/>
      <c r="G3" s="213"/>
      <c r="H3" s="213"/>
      <c r="I3" s="213"/>
      <c r="J3" s="214"/>
    </row>
    <row r="4" spans="1:10" ht="15" customHeight="1" thickBot="1" x14ac:dyDescent="0.35">
      <c r="A4" s="212" t="s">
        <v>1</v>
      </c>
      <c r="B4" s="213"/>
      <c r="C4" s="213"/>
      <c r="D4" s="213"/>
      <c r="E4" s="213"/>
      <c r="F4" s="213"/>
      <c r="G4" s="213"/>
      <c r="H4" s="213"/>
      <c r="I4" s="213"/>
      <c r="J4" s="214"/>
    </row>
    <row r="5" spans="1:10" ht="21" thickBot="1" x14ac:dyDescent="0.35">
      <c r="A5" s="125"/>
      <c r="B5" s="126"/>
      <c r="C5" s="127">
        <v>3</v>
      </c>
      <c r="D5" s="127">
        <v>4</v>
      </c>
      <c r="E5" s="127">
        <v>5</v>
      </c>
      <c r="F5" s="128" t="s">
        <v>91</v>
      </c>
      <c r="G5" s="127">
        <v>8</v>
      </c>
      <c r="H5" s="128" t="s">
        <v>90</v>
      </c>
      <c r="I5" s="129" t="s">
        <v>89</v>
      </c>
      <c r="J5" s="130">
        <v>15</v>
      </c>
    </row>
    <row r="6" spans="1:10" ht="21" thickBot="1" x14ac:dyDescent="0.35">
      <c r="A6" s="215" t="s">
        <v>61</v>
      </c>
      <c r="B6" s="216"/>
      <c r="C6" s="216"/>
      <c r="D6" s="216"/>
      <c r="E6" s="216"/>
      <c r="F6" s="216"/>
      <c r="G6" s="216"/>
      <c r="H6" s="216"/>
      <c r="I6" s="216"/>
      <c r="J6" s="217"/>
    </row>
    <row r="7" spans="1:10" ht="21" thickBot="1" x14ac:dyDescent="0.35">
      <c r="A7" s="218" t="s">
        <v>3</v>
      </c>
      <c r="B7" s="220" t="s">
        <v>4</v>
      </c>
      <c r="C7" s="222" t="s">
        <v>5</v>
      </c>
      <c r="D7" s="223"/>
      <c r="E7" s="223"/>
      <c r="F7" s="223"/>
      <c r="G7" s="223"/>
      <c r="H7" s="223"/>
      <c r="I7" s="223"/>
      <c r="J7" s="224"/>
    </row>
    <row r="8" spans="1:10" ht="21" thickBot="1" x14ac:dyDescent="0.35">
      <c r="A8" s="219"/>
      <c r="B8" s="221"/>
      <c r="C8" s="131" t="s">
        <v>88</v>
      </c>
      <c r="D8" s="131" t="s">
        <v>87</v>
      </c>
      <c r="E8" s="131" t="s">
        <v>86</v>
      </c>
      <c r="F8" s="131" t="s">
        <v>85</v>
      </c>
      <c r="G8" s="131" t="s">
        <v>84</v>
      </c>
      <c r="H8" s="131" t="s">
        <v>83</v>
      </c>
      <c r="I8" s="132" t="s">
        <v>82</v>
      </c>
      <c r="J8" s="131" t="s">
        <v>81</v>
      </c>
    </row>
    <row r="9" spans="1:10" ht="21" thickBot="1" x14ac:dyDescent="0.35">
      <c r="A9" s="133">
        <v>1</v>
      </c>
      <c r="B9" s="133" t="s">
        <v>100</v>
      </c>
      <c r="C9" s="134">
        <v>10284531</v>
      </c>
      <c r="D9" s="134">
        <v>7243666</v>
      </c>
      <c r="E9" s="134">
        <v>421930</v>
      </c>
      <c r="F9" s="134">
        <f t="shared" ref="F9:F12" si="0">D9-E9</f>
        <v>6821736</v>
      </c>
      <c r="G9" s="134">
        <v>4273033</v>
      </c>
      <c r="H9" s="135">
        <f t="shared" ref="H9:H12" si="1">C9-E9</f>
        <v>9862601</v>
      </c>
      <c r="I9" s="136">
        <f>C9-D9</f>
        <v>3040865</v>
      </c>
      <c r="J9" s="137">
        <v>148898</v>
      </c>
    </row>
    <row r="10" spans="1:10" x14ac:dyDescent="0.3">
      <c r="A10" s="138">
        <v>160</v>
      </c>
      <c r="B10" s="139" t="s">
        <v>38</v>
      </c>
      <c r="C10" s="140">
        <f>SUM(C11:C12)</f>
        <v>10824531</v>
      </c>
      <c r="D10" s="140">
        <f t="shared" ref="D10:E10" si="2">SUM(D11:D12)</f>
        <v>9076066</v>
      </c>
      <c r="E10" s="140">
        <f t="shared" si="2"/>
        <v>5096738</v>
      </c>
      <c r="F10" s="140">
        <f t="shared" si="0"/>
        <v>3979328</v>
      </c>
      <c r="G10" s="140">
        <f>SUM(G11:G12)</f>
        <v>4804647</v>
      </c>
      <c r="H10" s="141">
        <f t="shared" si="1"/>
        <v>5727793</v>
      </c>
      <c r="I10" s="142">
        <f>C10-D10</f>
        <v>1748465</v>
      </c>
      <c r="J10" s="143">
        <f>SUM(J11:J12)</f>
        <v>292091</v>
      </c>
    </row>
    <row r="11" spans="1:10" x14ac:dyDescent="0.3">
      <c r="A11" s="144">
        <v>164</v>
      </c>
      <c r="B11" s="145" t="s">
        <v>99</v>
      </c>
      <c r="C11" s="146">
        <v>4594267</v>
      </c>
      <c r="D11" s="146">
        <v>3345802</v>
      </c>
      <c r="E11" s="146">
        <v>0</v>
      </c>
      <c r="F11" s="147">
        <f t="shared" si="0"/>
        <v>3345802</v>
      </c>
      <c r="G11" s="146">
        <v>0</v>
      </c>
      <c r="H11" s="148">
        <f t="shared" si="1"/>
        <v>4594267</v>
      </c>
      <c r="I11" s="149">
        <f t="shared" ref="I11:I12" si="3">C11-D11</f>
        <v>1248465</v>
      </c>
      <c r="J11" s="150">
        <v>0</v>
      </c>
    </row>
    <row r="12" spans="1:10" x14ac:dyDescent="0.3">
      <c r="A12" s="144">
        <v>169</v>
      </c>
      <c r="B12" s="145" t="s">
        <v>98</v>
      </c>
      <c r="C12" s="146">
        <v>6230264</v>
      </c>
      <c r="D12" s="146">
        <v>5730264</v>
      </c>
      <c r="E12" s="146">
        <v>5096738</v>
      </c>
      <c r="F12" s="147">
        <f t="shared" si="0"/>
        <v>633526</v>
      </c>
      <c r="G12" s="146">
        <v>4804647</v>
      </c>
      <c r="H12" s="148">
        <f t="shared" si="1"/>
        <v>1133526</v>
      </c>
      <c r="I12" s="149">
        <f t="shared" si="3"/>
        <v>500000</v>
      </c>
      <c r="J12" s="150">
        <v>292091</v>
      </c>
    </row>
    <row r="13" spans="1:10" ht="21" thickBot="1" x14ac:dyDescent="0.35">
      <c r="A13" s="151"/>
      <c r="B13" s="152"/>
      <c r="C13" s="153"/>
      <c r="D13" s="153"/>
      <c r="E13" s="153"/>
      <c r="F13" s="153"/>
      <c r="G13" s="153"/>
      <c r="H13" s="153"/>
      <c r="I13" s="154"/>
      <c r="J13" s="155"/>
    </row>
    <row r="14" spans="1:10" ht="21" thickBot="1" x14ac:dyDescent="0.35">
      <c r="A14" s="156"/>
      <c r="B14" s="126"/>
      <c r="C14" s="157">
        <v>3</v>
      </c>
      <c r="D14" s="157">
        <v>4</v>
      </c>
      <c r="E14" s="157">
        <v>5</v>
      </c>
      <c r="F14" s="130" t="s">
        <v>91</v>
      </c>
      <c r="G14" s="157">
        <v>8</v>
      </c>
      <c r="H14" s="130" t="s">
        <v>90</v>
      </c>
      <c r="I14" s="158" t="s">
        <v>89</v>
      </c>
      <c r="J14" s="130">
        <v>15</v>
      </c>
    </row>
    <row r="15" spans="1:10" ht="21" thickBot="1" x14ac:dyDescent="0.35">
      <c r="A15" s="159">
        <v>3</v>
      </c>
      <c r="B15" s="159" t="s">
        <v>97</v>
      </c>
      <c r="C15" s="134">
        <f>C16+C18</f>
        <v>169734</v>
      </c>
      <c r="D15" s="134">
        <f t="shared" ref="D15:J15" si="4">D16+D18</f>
        <v>169734</v>
      </c>
      <c r="E15" s="134">
        <f t="shared" si="4"/>
        <v>642</v>
      </c>
      <c r="F15" s="134">
        <f t="shared" si="4"/>
        <v>169092</v>
      </c>
      <c r="G15" s="134">
        <f t="shared" si="4"/>
        <v>0</v>
      </c>
      <c r="H15" s="134">
        <f t="shared" si="4"/>
        <v>169092</v>
      </c>
      <c r="I15" s="160">
        <f t="shared" si="4"/>
        <v>0</v>
      </c>
      <c r="J15" s="134">
        <f t="shared" si="4"/>
        <v>642</v>
      </c>
    </row>
    <row r="16" spans="1:10" x14ac:dyDescent="0.3">
      <c r="A16" s="161">
        <v>380</v>
      </c>
      <c r="B16" s="162" t="s">
        <v>96</v>
      </c>
      <c r="C16" s="163">
        <v>660</v>
      </c>
      <c r="D16" s="163">
        <v>660</v>
      </c>
      <c r="E16" s="163">
        <v>642</v>
      </c>
      <c r="F16" s="163">
        <f>D16-E16</f>
        <v>18</v>
      </c>
      <c r="G16" s="163">
        <v>0</v>
      </c>
      <c r="H16" s="163">
        <f>C16-E16</f>
        <v>18</v>
      </c>
      <c r="I16" s="164">
        <f>C16-D16</f>
        <v>0</v>
      </c>
      <c r="J16" s="165">
        <v>642</v>
      </c>
    </row>
    <row r="17" spans="1:10" x14ac:dyDescent="0.3">
      <c r="A17" s="144">
        <v>390</v>
      </c>
      <c r="B17" s="166" t="s">
        <v>95</v>
      </c>
      <c r="C17" s="167">
        <f>SUM(C18)</f>
        <v>169074</v>
      </c>
      <c r="D17" s="167">
        <f t="shared" ref="D17:E17" si="5">SUM(D18)</f>
        <v>169074</v>
      </c>
      <c r="E17" s="167">
        <f t="shared" si="5"/>
        <v>0</v>
      </c>
      <c r="F17" s="167">
        <f t="shared" ref="F17:F18" si="6">D17-E17</f>
        <v>169074</v>
      </c>
      <c r="G17" s="167">
        <f>SUM(G18)</f>
        <v>0</v>
      </c>
      <c r="H17" s="167">
        <f t="shared" ref="H17:H18" si="7">C17-E17</f>
        <v>169074</v>
      </c>
      <c r="I17" s="168">
        <f t="shared" ref="I17:I18" si="8">C17-D17</f>
        <v>0</v>
      </c>
      <c r="J17" s="169">
        <f>SUM(J18)</f>
        <v>0</v>
      </c>
    </row>
    <row r="18" spans="1:10" x14ac:dyDescent="0.3">
      <c r="A18" s="144">
        <v>392</v>
      </c>
      <c r="B18" s="145" t="s">
        <v>94</v>
      </c>
      <c r="C18" s="146">
        <v>169074</v>
      </c>
      <c r="D18" s="146">
        <v>169074</v>
      </c>
      <c r="E18" s="146">
        <v>0</v>
      </c>
      <c r="F18" s="146">
        <f t="shared" si="6"/>
        <v>169074</v>
      </c>
      <c r="G18" s="146">
        <v>0</v>
      </c>
      <c r="H18" s="146">
        <f t="shared" si="7"/>
        <v>169074</v>
      </c>
      <c r="I18" s="170">
        <f t="shared" si="8"/>
        <v>0</v>
      </c>
      <c r="J18" s="150">
        <v>0</v>
      </c>
    </row>
    <row r="19" spans="1:10" ht="21" thickBot="1" x14ac:dyDescent="0.35">
      <c r="A19" s="151"/>
      <c r="B19" s="152"/>
      <c r="C19" s="153"/>
      <c r="D19" s="153"/>
      <c r="E19" s="153"/>
      <c r="F19" s="153"/>
      <c r="G19" s="153"/>
      <c r="H19" s="153"/>
      <c r="I19" s="154"/>
      <c r="J19" s="155"/>
    </row>
    <row r="20" spans="1:10" ht="21" thickBot="1" x14ac:dyDescent="0.35">
      <c r="A20" s="156"/>
      <c r="B20" s="126"/>
      <c r="C20" s="157">
        <v>3</v>
      </c>
      <c r="D20" s="157">
        <v>4</v>
      </c>
      <c r="E20" s="157">
        <v>5</v>
      </c>
      <c r="F20" s="130" t="s">
        <v>91</v>
      </c>
      <c r="G20" s="157">
        <v>8</v>
      </c>
      <c r="H20" s="130" t="s">
        <v>90</v>
      </c>
      <c r="I20" s="158" t="s">
        <v>89</v>
      </c>
      <c r="J20" s="130">
        <v>15</v>
      </c>
    </row>
    <row r="21" spans="1:10" ht="21" thickBot="1" x14ac:dyDescent="0.35">
      <c r="A21" s="159">
        <v>5</v>
      </c>
      <c r="B21" s="171" t="s">
        <v>93</v>
      </c>
      <c r="C21" s="134">
        <f>C23</f>
        <v>70300</v>
      </c>
      <c r="D21" s="134">
        <f t="shared" ref="D21:J21" si="9">D23</f>
        <v>70300</v>
      </c>
      <c r="E21" s="134">
        <f t="shared" si="9"/>
        <v>0</v>
      </c>
      <c r="F21" s="134">
        <f t="shared" si="9"/>
        <v>70300</v>
      </c>
      <c r="G21" s="134">
        <f t="shared" si="9"/>
        <v>0</v>
      </c>
      <c r="H21" s="134">
        <f t="shared" si="9"/>
        <v>70300</v>
      </c>
      <c r="I21" s="160">
        <f t="shared" si="9"/>
        <v>0</v>
      </c>
      <c r="J21" s="134">
        <f t="shared" si="9"/>
        <v>0</v>
      </c>
    </row>
    <row r="22" spans="1:10" x14ac:dyDescent="0.3">
      <c r="A22" s="161">
        <v>510</v>
      </c>
      <c r="B22" s="162" t="s">
        <v>80</v>
      </c>
      <c r="C22" s="163">
        <f>SUM(C23)</f>
        <v>70300</v>
      </c>
      <c r="D22" s="163">
        <f t="shared" ref="D22:E22" si="10">SUM(D23)</f>
        <v>70300</v>
      </c>
      <c r="E22" s="163">
        <f t="shared" si="10"/>
        <v>0</v>
      </c>
      <c r="F22" s="163">
        <f>D22-E22</f>
        <v>70300</v>
      </c>
      <c r="G22" s="163">
        <f>SUM(G23)</f>
        <v>0</v>
      </c>
      <c r="H22" s="163">
        <f>C22-E22</f>
        <v>70300</v>
      </c>
      <c r="I22" s="164">
        <f>C22-D22</f>
        <v>0</v>
      </c>
      <c r="J22" s="165">
        <f>SUM(J23)</f>
        <v>0</v>
      </c>
    </row>
    <row r="23" spans="1:10" x14ac:dyDescent="0.3">
      <c r="A23" s="144">
        <v>511</v>
      </c>
      <c r="B23" s="145" t="s">
        <v>92</v>
      </c>
      <c r="C23" s="146">
        <v>70300</v>
      </c>
      <c r="D23" s="146">
        <v>70300</v>
      </c>
      <c r="E23" s="146">
        <v>0</v>
      </c>
      <c r="F23" s="146">
        <f>D23-E23</f>
        <v>70300</v>
      </c>
      <c r="G23" s="146">
        <v>0</v>
      </c>
      <c r="H23" s="146">
        <f>C23-E23</f>
        <v>70300</v>
      </c>
      <c r="I23" s="170">
        <f>C23-D23</f>
        <v>0</v>
      </c>
      <c r="J23" s="150">
        <v>0</v>
      </c>
    </row>
    <row r="24" spans="1:10" ht="21" thickBot="1" x14ac:dyDescent="0.35">
      <c r="A24" s="151"/>
      <c r="B24" s="152"/>
      <c r="C24" s="153"/>
      <c r="D24" s="153"/>
      <c r="E24" s="153"/>
      <c r="F24" s="153"/>
      <c r="G24" s="153"/>
      <c r="H24" s="153"/>
      <c r="I24" s="154"/>
      <c r="J24" s="155"/>
    </row>
    <row r="25" spans="1:10" ht="21" thickBot="1" x14ac:dyDescent="0.35">
      <c r="A25" s="125"/>
      <c r="B25" s="126"/>
      <c r="C25" s="157">
        <v>3</v>
      </c>
      <c r="D25" s="157">
        <v>4</v>
      </c>
      <c r="E25" s="157">
        <v>5</v>
      </c>
      <c r="F25" s="130" t="s">
        <v>91</v>
      </c>
      <c r="G25" s="157">
        <v>8</v>
      </c>
      <c r="H25" s="130" t="s">
        <v>90</v>
      </c>
      <c r="I25" s="158" t="s">
        <v>89</v>
      </c>
      <c r="J25" s="130">
        <v>15</v>
      </c>
    </row>
    <row r="26" spans="1:10" ht="21" thickBot="1" x14ac:dyDescent="0.35">
      <c r="A26" s="172"/>
      <c r="B26" s="133" t="s">
        <v>62</v>
      </c>
      <c r="C26" s="174">
        <f>C9+C15+C21</f>
        <v>10524565</v>
      </c>
      <c r="D26" s="174">
        <f t="shared" ref="D26:J26" si="11">D9+D15+D21</f>
        <v>7483700</v>
      </c>
      <c r="E26" s="174">
        <f>E9+E15+E21</f>
        <v>422572</v>
      </c>
      <c r="F26" s="173">
        <f t="shared" si="11"/>
        <v>7061128</v>
      </c>
      <c r="G26" s="174">
        <f t="shared" si="11"/>
        <v>4273033</v>
      </c>
      <c r="H26" s="173">
        <f t="shared" si="11"/>
        <v>10101993</v>
      </c>
      <c r="I26" s="173">
        <f t="shared" si="11"/>
        <v>3040865</v>
      </c>
      <c r="J26" s="173">
        <f t="shared" si="11"/>
        <v>149540</v>
      </c>
    </row>
  </sheetData>
  <mergeCells count="7">
    <mergeCell ref="A1:J2"/>
    <mergeCell ref="A3:J3"/>
    <mergeCell ref="A4:J4"/>
    <mergeCell ref="A6:J6"/>
    <mergeCell ref="A7:A8"/>
    <mergeCell ref="B7:B8"/>
    <mergeCell ref="C7:J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INFORME AL 31 DE AGOSTO 2020</vt:lpstr>
      <vt:lpstr>GRAF. INV.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pedro-asa@hotmail.com</dc:creator>
  <cp:lastModifiedBy>Windows User</cp:lastModifiedBy>
  <dcterms:created xsi:type="dcterms:W3CDTF">2020-08-13T02:17:01Z</dcterms:created>
  <dcterms:modified xsi:type="dcterms:W3CDTF">2020-10-16T18:12:48Z</dcterms:modified>
</cp:coreProperties>
</file>